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Mi unidad\102. Oficina Asesora Juridica\2021\102.35 PROCESOS\102.35.04 Procesos Judiciales\"/>
    </mc:Choice>
  </mc:AlternateContent>
  <xr:revisionPtr revIDLastSave="0" documentId="13_ncr:1_{77327856-15A5-4D8A-A441-9CA9547B73F5}" xr6:coauthVersionLast="41" xr6:coauthVersionMax="41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ntrol de cambios" sheetId="2" r:id="rId1"/>
    <sheet name="Nivel de probabilidad de fallo" sheetId="1" r:id="rId2"/>
    <sheet name="Caso 1 Prev. Contable" sheetId="3" r:id="rId3"/>
    <sheet name="Caso 2 Prev. Contable" sheetId="4" r:id="rId4"/>
    <sheet name="Caso 3 Prev. Contable" sheetId="5" r:id="rId5"/>
    <sheet name="Masiva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8" l="1"/>
  <c r="M9" i="8"/>
  <c r="M8" i="8"/>
  <c r="E19" i="5" l="1"/>
  <c r="F15" i="5"/>
  <c r="F17" i="5" s="1"/>
  <c r="F19" i="5" s="1"/>
  <c r="J13" i="5"/>
  <c r="J10" i="8" s="1"/>
  <c r="E19" i="4"/>
  <c r="F15" i="4"/>
  <c r="F17" i="4" s="1"/>
  <c r="F19" i="4" s="1"/>
  <c r="J13" i="4"/>
  <c r="J9" i="8" s="1"/>
  <c r="I10" i="8" l="1"/>
  <c r="I9" i="8"/>
  <c r="C10" i="8"/>
  <c r="C9" i="8"/>
  <c r="B10" i="8"/>
  <c r="B9" i="8"/>
  <c r="I8" i="8" l="1"/>
  <c r="C8" i="8"/>
  <c r="B8" i="8"/>
  <c r="F15" i="3" l="1"/>
  <c r="J13" i="3"/>
  <c r="J8" i="8" s="1"/>
  <c r="F17" i="3" l="1"/>
  <c r="F19" i="3" s="1"/>
  <c r="E19" i="3"/>
  <c r="F9" i="1" l="1"/>
  <c r="F8" i="8" s="1"/>
  <c r="F10" i="1"/>
  <c r="G8" i="8" s="1"/>
  <c r="F11" i="1"/>
  <c r="H8" i="8" s="1"/>
  <c r="F56" i="1" l="1"/>
  <c r="F55" i="1"/>
  <c r="F54" i="1"/>
  <c r="G53" i="1"/>
  <c r="H53" i="1" s="1"/>
  <c r="I53" i="1" s="1"/>
  <c r="F53" i="1"/>
  <c r="F51" i="1"/>
  <c r="F50" i="1"/>
  <c r="F49" i="1"/>
  <c r="G48" i="1"/>
  <c r="H48" i="1" s="1"/>
  <c r="I48" i="1" s="1"/>
  <c r="F48" i="1"/>
  <c r="F46" i="1"/>
  <c r="F45" i="1"/>
  <c r="F44" i="1"/>
  <c r="G43" i="1"/>
  <c r="H43" i="1" s="1"/>
  <c r="I43" i="1" s="1"/>
  <c r="F43" i="1"/>
  <c r="F41" i="1"/>
  <c r="F40" i="1"/>
  <c r="F39" i="1"/>
  <c r="G38" i="1"/>
  <c r="H38" i="1" s="1"/>
  <c r="I38" i="1" s="1"/>
  <c r="F38" i="1"/>
  <c r="F36" i="1"/>
  <c r="F35" i="1"/>
  <c r="F34" i="1"/>
  <c r="G33" i="1"/>
  <c r="H33" i="1" s="1"/>
  <c r="I33" i="1" s="1"/>
  <c r="F33" i="1"/>
  <c r="F31" i="1"/>
  <c r="H12" i="8" s="1"/>
  <c r="F30" i="1"/>
  <c r="G12" i="8" s="1"/>
  <c r="F29" i="1"/>
  <c r="F12" i="8" s="1"/>
  <c r="G28" i="1"/>
  <c r="H28" i="1" s="1"/>
  <c r="I28" i="1" s="1"/>
  <c r="K12" i="8" s="1"/>
  <c r="F28" i="1"/>
  <c r="E12" i="8" s="1"/>
  <c r="F26" i="1"/>
  <c r="F25" i="1"/>
  <c r="F24" i="1"/>
  <c r="F11" i="8" s="1"/>
  <c r="G23" i="1"/>
  <c r="H23" i="1" s="1"/>
  <c r="I23" i="1" s="1"/>
  <c r="K11" i="8" s="1"/>
  <c r="F23" i="1"/>
  <c r="F21" i="1"/>
  <c r="H10" i="8" s="1"/>
  <c r="F20" i="1"/>
  <c r="G10" i="8" s="1"/>
  <c r="F19" i="1"/>
  <c r="F10" i="8" s="1"/>
  <c r="G18" i="1"/>
  <c r="H18" i="1" s="1"/>
  <c r="F18" i="1"/>
  <c r="E10" i="8" s="1"/>
  <c r="F16" i="1"/>
  <c r="H9" i="8" s="1"/>
  <c r="F15" i="1"/>
  <c r="G9" i="8" s="1"/>
  <c r="F14" i="1"/>
  <c r="F9" i="8" s="1"/>
  <c r="G13" i="1"/>
  <c r="H13" i="1" s="1"/>
  <c r="I13" i="1" s="1"/>
  <c r="K9" i="8" s="1"/>
  <c r="F13" i="1"/>
  <c r="E9" i="8" s="1"/>
  <c r="G8" i="1"/>
  <c r="H8" i="1" s="1"/>
  <c r="I18" i="1" l="1"/>
  <c r="K10" i="8" s="1"/>
  <c r="G11" i="8"/>
  <c r="E11" i="8"/>
  <c r="H11" i="8"/>
  <c r="I8" i="1"/>
  <c r="K8" i="8" s="1"/>
  <c r="F8" i="1"/>
  <c r="E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Ramos</author>
  </authors>
  <commentList>
    <comment ref="J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Alejandro Ramos:</t>
        </r>
        <r>
          <rPr>
            <sz val="9"/>
            <color indexed="81"/>
            <rFont val="Tahoma"/>
            <family val="2"/>
          </rPr>
          <t xml:space="preserve">
Justifique en este espacio el resultado del nivel de probabilidad de fallo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Ramos</author>
  </authors>
  <commentList>
    <comment ref="B10" authorId="0" shapeId="0" xr:uid="{00000000-0006-0000-0200-000001000000}">
      <text>
        <r>
          <rPr>
            <sz val="9"/>
            <color indexed="81"/>
            <rFont val="Tahoma"/>
            <charset val="1"/>
          </rPr>
          <t>Determine el valor total de las pretenciónes de la demanda.
Teniendo en cuenta los diferentes tipos de demanda Literales a), b), c) Resolución 353 del articulo 4º</t>
        </r>
      </text>
    </comment>
    <comment ref="R12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El calificador debe establecer el valor del IPC certificado por el DANE, para el mes inmediatamente anterior a la fecha de la demanda </t>
        </r>
      </text>
    </comment>
    <comment ref="R13" authorId="0" shapeId="0" xr:uid="{00000000-0006-0000-0200-000003000000}">
      <text>
        <r>
          <rPr>
            <sz val="9"/>
            <color indexed="81"/>
            <rFont val="Tahoma"/>
            <family val="2"/>
          </rPr>
          <t>El calificador debe establecer el valor del IPC certificado por el DANE, para el mes en el cual se presento la demanda.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Ramos</author>
  </authors>
  <commentList>
    <comment ref="B10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Alejandro Ramos:</t>
        </r>
        <r>
          <rPr>
            <sz val="9"/>
            <color indexed="81"/>
            <rFont val="Tahoma"/>
            <charset val="1"/>
          </rPr>
          <t xml:space="preserve">
Determine el valor total de las pretenciónes de la demanda.
Teniendo en cuenta los diferentes tipos de demanda Literales a), b), c) Resolución 353 del articulo 4º</t>
        </r>
      </text>
    </comment>
    <comment ref="R1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El calificador debe establecer el valor del IPC certificado por el DANE, para el mes inmediatamente anterior a la fecha de la demanda </t>
        </r>
      </text>
    </comment>
    <comment ref="R13" authorId="0" shapeId="0" xr:uid="{00000000-0006-0000-0300-000003000000}">
      <text>
        <r>
          <rPr>
            <sz val="9"/>
            <color indexed="81"/>
            <rFont val="Tahoma"/>
            <family val="2"/>
          </rPr>
          <t>El calificador debe establecer el valor del IPC certificado por el DANE, para el mes en el cual se presento la demanda.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Ramos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Alejandro Ramos:</t>
        </r>
        <r>
          <rPr>
            <sz val="9"/>
            <color indexed="81"/>
            <rFont val="Tahoma"/>
            <charset val="1"/>
          </rPr>
          <t xml:space="preserve">
Determine el valor total de las pretenciónes de la demanda.
Teniendo en cuenta los diferentes tipos de demanda Literales a), b), c) Resolución 353 del articulo 4º</t>
        </r>
      </text>
    </comment>
    <comment ref="R12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El calificador debe establecer el valor del IPC certificado por el DANE, para el mes inmediatamente anterior a la fecha de la demanda </t>
        </r>
      </text>
    </comment>
    <comment ref="R13" authorId="0" shapeId="0" xr:uid="{00000000-0006-0000-0400-000003000000}">
      <text>
        <r>
          <rPr>
            <sz val="9"/>
            <color indexed="81"/>
            <rFont val="Tahoma"/>
            <family val="2"/>
          </rPr>
          <t>El calificador debe establecer el valor del IPC certificado por el DANE, para el mes en el cual se presento la demanda.</t>
        </r>
      </text>
    </comment>
  </commentList>
</comments>
</file>

<file path=xl/sharedStrings.xml><?xml version="1.0" encoding="utf-8"?>
<sst xmlns="http://schemas.openxmlformats.org/spreadsheetml/2006/main" count="153" uniqueCount="66">
  <si>
    <t>PROCESO 
(Judicial, conciliaciones extrajudiciales y tramites arbitrales)</t>
  </si>
  <si>
    <t>RIESGOS</t>
  </si>
  <si>
    <t xml:space="preserve">CALIFICACIÓN </t>
  </si>
  <si>
    <t xml:space="preserve">Riesgo de pérdida del proceso asociado al nivel de jurisprudencia. </t>
  </si>
  <si>
    <t>Presencia de riesgo procesal</t>
  </si>
  <si>
    <t>Fortaleza probatoria</t>
  </si>
  <si>
    <t>Fortaleza de la defensa</t>
  </si>
  <si>
    <t>NIVEL DE PROBABILIDAD DE FALLO</t>
  </si>
  <si>
    <t>Nª</t>
  </si>
  <si>
    <t xml:space="preserve">PROMEDIO CALIFICACIÓN </t>
  </si>
  <si>
    <t>Versión: 1</t>
  </si>
  <si>
    <t>Aprobación del Documento</t>
  </si>
  <si>
    <t>Nombre</t>
  </si>
  <si>
    <t>Responsable</t>
  </si>
  <si>
    <t>Firma</t>
  </si>
  <si>
    <t>Fecha</t>
  </si>
  <si>
    <t>Elaboró</t>
  </si>
  <si>
    <t>Revisó</t>
  </si>
  <si>
    <t>Aprobó</t>
  </si>
  <si>
    <t>Control de Cambios</t>
  </si>
  <si>
    <t>Versión No.</t>
  </si>
  <si>
    <t>Fecha de Aprobación</t>
  </si>
  <si>
    <t>Descripción de los Cambios</t>
  </si>
  <si>
    <t>Justificación del cambio</t>
  </si>
  <si>
    <t>Codigo: IG.102.43.04.16</t>
  </si>
  <si>
    <t>Fecha: 22/05/2020</t>
  </si>
  <si>
    <t>VALORACIÓN DE LA PROBABILIDAD DE FALLO Y PROVISIÓN CONTABLE DEL PROCESO</t>
  </si>
  <si>
    <t>CÁLCULO DE LA PROVISIÓN CONTABLE PARA PROCESOS JUDICIALES</t>
  </si>
  <si>
    <t xml:space="preserve">Vr. De la Pretención </t>
  </si>
  <si>
    <t>Fecha Admisión de la demanda
dd/mm/aaaa</t>
  </si>
  <si>
    <t>Fecha potencial fallo</t>
  </si>
  <si>
    <t>Fecha calificación</t>
  </si>
  <si>
    <t>Años para fallo</t>
  </si>
  <si>
    <t>IPC final</t>
  </si>
  <si>
    <t>IPC Inicial</t>
  </si>
  <si>
    <t>Vr. Pretención indexada</t>
  </si>
  <si>
    <t xml:space="preserve">Tasa real de pretenciones </t>
  </si>
  <si>
    <t>Vr. Registrado</t>
  </si>
  <si>
    <t xml:space="preserve">Vr. Historico Pretención </t>
  </si>
  <si>
    <t>Vr Historico de condena</t>
  </si>
  <si>
    <t>Inflación Proyectada</t>
  </si>
  <si>
    <t>Tasa de Descuento</t>
  </si>
  <si>
    <t>Proceso</t>
  </si>
  <si>
    <t>PRETENSION</t>
  </si>
  <si>
    <t xml:space="preserve">PORC. AJUSTE CONDENA / PRETENSIÓN </t>
  </si>
  <si>
    <t>Criterio 1</t>
  </si>
  <si>
    <t>Criterio 2</t>
  </si>
  <si>
    <t>Criterio 3</t>
  </si>
  <si>
    <t>Criterio 4</t>
  </si>
  <si>
    <t>FECHA ADM. DEMANDA (dd/mm/aaaa)</t>
  </si>
  <si>
    <t>DURACIÓN ESPERADA (años)</t>
  </si>
  <si>
    <t>Probabilidad de perder el caso</t>
  </si>
  <si>
    <t>REGISTRO DE CONTINGENCIA</t>
  </si>
  <si>
    <t>VALOR PRESENTE CONTINGENCIA</t>
  </si>
  <si>
    <r>
      <t xml:space="preserve">Página </t>
    </r>
    <r>
      <rPr>
        <u/>
        <sz val="10"/>
        <color theme="1"/>
        <rFont val="Arial"/>
        <family val="2"/>
      </rPr>
      <t xml:space="preserve">  8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</si>
  <si>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r>
      <t xml:space="preserve">Página </t>
    </r>
    <r>
      <rPr>
        <u/>
        <sz val="10"/>
        <color theme="1"/>
        <rFont val="Arial"/>
        <family val="2"/>
      </rPr>
      <t xml:space="preserve">  1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</si>
  <si>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r>
      <t xml:space="preserve">Página </t>
    </r>
    <r>
      <rPr>
        <u/>
        <sz val="10"/>
        <color theme="1"/>
        <rFont val="Arial"/>
        <family val="2"/>
      </rPr>
      <t xml:space="preserve">  2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</si>
  <si>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r>
      <t xml:space="preserve">Página </t>
    </r>
    <r>
      <rPr>
        <u/>
        <sz val="10"/>
        <color theme="1"/>
        <rFont val="Arial"/>
        <family val="2"/>
      </rPr>
      <t xml:space="preserve">  3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</si>
  <si>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r>
      <t xml:space="preserve">Página </t>
    </r>
    <r>
      <rPr>
        <u/>
        <sz val="10"/>
        <color theme="1"/>
        <rFont val="Arial"/>
        <family val="2"/>
      </rPr>
      <t xml:space="preserve">  4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</si>
  <si>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r>
      <t xml:space="preserve">Página </t>
    </r>
    <r>
      <rPr>
        <u/>
        <sz val="10"/>
        <color theme="1"/>
        <rFont val="Arial"/>
        <family val="2"/>
      </rPr>
      <t xml:space="preserve">  5  </t>
    </r>
    <r>
      <rPr>
        <sz val="10"/>
        <color theme="1"/>
        <rFont val="Arial"/>
        <family val="2"/>
      </rPr>
      <t xml:space="preserve"> de </t>
    </r>
    <r>
      <rPr>
        <u/>
        <sz val="10"/>
        <color theme="1"/>
        <rFont val="Arial"/>
        <family val="2"/>
      </rPr>
      <t xml:space="preserve">  8  </t>
    </r>
  </si>
  <si>
    <t>Vr.PRETENCIÓN INDEXADA</t>
  </si>
  <si>
    <t>76001 3333 011 2015 00437 00</t>
  </si>
  <si>
    <t>76001 3333 013 2018 00213 00</t>
  </si>
  <si>
    <t>76001333301820190031300</t>
  </si>
  <si>
    <t>JUSTIFICACIÓN DEL NIVEL DE PPROBABILIDAD DEL PROCESO</t>
  </si>
  <si>
    <t xml:space="preserve">VALOR A REGISTRAR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</si>
</sst>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[$$-240A]\ #,##0"/>
    <numFmt numFmtId="166" formatCode="0.0"/>
    <numFmt numFmtId="167" formatCode="0.0%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Fill="1" applyBorder="1" applyAlignment="1">
      <alignment horizontal="center" vertical="center" wrapText="1"/>
    </xf>
    <xf numFmtId="9" fontId="6" fillId="0" borderId="13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0" fillId="0" borderId="16" xfId="0" applyBorder="1"/>
    <xf numFmtId="165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10" fontId="7" fillId="0" borderId="0" xfId="1" applyNumberFormat="1" applyFont="1" applyProtection="1"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vertical="center"/>
      <protection locked="0"/>
    </xf>
    <xf numFmtId="167" fontId="7" fillId="0" borderId="13" xfId="1" applyNumberFormat="1" applyFont="1" applyBorder="1" applyAlignment="1" applyProtection="1">
      <alignment horizontal="center" vertical="center"/>
      <protection locked="0"/>
    </xf>
    <xf numFmtId="10" fontId="1" fillId="0" borderId="0" xfId="1" applyNumberFormat="1" applyFont="1" applyProtection="1">
      <protection locked="0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7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5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9" fontId="7" fillId="0" borderId="13" xfId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166" fontId="7" fillId="0" borderId="14" xfId="0" applyNumberFormat="1" applyFont="1" applyBorder="1" applyAlignment="1" applyProtection="1">
      <alignment horizontal="center" vertical="center"/>
      <protection hidden="1"/>
    </xf>
    <xf numFmtId="166" fontId="7" fillId="0" borderId="15" xfId="0" applyNumberFormat="1" applyFont="1" applyBorder="1" applyAlignment="1" applyProtection="1">
      <alignment horizontal="center" vertical="center"/>
      <protection hidden="1"/>
    </xf>
    <xf numFmtId="166" fontId="7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/>
    <xf numFmtId="15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100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2</xdr:col>
      <xdr:colOff>1181100</xdr:colOff>
      <xdr:row>4</xdr:row>
      <xdr:rowOff>99674</xdr:rowOff>
    </xdr:to>
    <xdr:pic>
      <xdr:nvPicPr>
        <xdr:cNvPr id="2" name="Imagen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42900"/>
          <a:ext cx="1885950" cy="690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152400</xdr:rowOff>
    </xdr:from>
    <xdr:to>
      <xdr:col>2</xdr:col>
      <xdr:colOff>1862993</xdr:colOff>
      <xdr:row>4</xdr:row>
      <xdr:rowOff>114300</xdr:rowOff>
    </xdr:to>
    <xdr:pic>
      <xdr:nvPicPr>
        <xdr:cNvPr id="2" name="Imagen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3850"/>
          <a:ext cx="2082068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190500</xdr:rowOff>
    </xdr:from>
    <xdr:to>
      <xdr:col>5</xdr:col>
      <xdr:colOff>314325</xdr:colOff>
      <xdr:row>3</xdr:row>
      <xdr:rowOff>186969</xdr:rowOff>
    </xdr:to>
    <xdr:pic>
      <xdr:nvPicPr>
        <xdr:cNvPr id="3" name="Imagen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1447800" cy="52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190500</xdr:rowOff>
    </xdr:from>
    <xdr:to>
      <xdr:col>5</xdr:col>
      <xdr:colOff>314325</xdr:colOff>
      <xdr:row>3</xdr:row>
      <xdr:rowOff>186969</xdr:rowOff>
    </xdr:to>
    <xdr:pic>
      <xdr:nvPicPr>
        <xdr:cNvPr id="2" name="Imagen 1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1447800" cy="52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</xdr:row>
      <xdr:rowOff>190500</xdr:rowOff>
    </xdr:from>
    <xdr:to>
      <xdr:col>5</xdr:col>
      <xdr:colOff>314325</xdr:colOff>
      <xdr:row>3</xdr:row>
      <xdr:rowOff>186969</xdr:rowOff>
    </xdr:to>
    <xdr:pic>
      <xdr:nvPicPr>
        <xdr:cNvPr id="3" name="Imagen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1447800" cy="52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190500</xdr:rowOff>
    </xdr:from>
    <xdr:to>
      <xdr:col>5</xdr:col>
      <xdr:colOff>314325</xdr:colOff>
      <xdr:row>3</xdr:row>
      <xdr:rowOff>186969</xdr:rowOff>
    </xdr:to>
    <xdr:pic>
      <xdr:nvPicPr>
        <xdr:cNvPr id="2" name="Imagen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1447800" cy="52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</xdr:row>
      <xdr:rowOff>190500</xdr:rowOff>
    </xdr:from>
    <xdr:to>
      <xdr:col>5</xdr:col>
      <xdr:colOff>314325</xdr:colOff>
      <xdr:row>3</xdr:row>
      <xdr:rowOff>186969</xdr:rowOff>
    </xdr:to>
    <xdr:pic>
      <xdr:nvPicPr>
        <xdr:cNvPr id="3" name="Imagen 1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1447800" cy="52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238125</xdr:rowOff>
    </xdr:from>
    <xdr:to>
      <xdr:col>2</xdr:col>
      <xdr:colOff>790575</xdr:colOff>
      <xdr:row>4</xdr:row>
      <xdr:rowOff>47625</xdr:rowOff>
    </xdr:to>
    <xdr:pic>
      <xdr:nvPicPr>
        <xdr:cNvPr id="5" name="Imagen 18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28625"/>
          <a:ext cx="19526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"/>
  <sheetViews>
    <sheetView showGridLines="0" workbookViewId="0">
      <selection activeCell="F6" sqref="F6"/>
    </sheetView>
  </sheetViews>
  <sheetFormatPr baseColWidth="10" defaultRowHeight="14.5" x14ac:dyDescent="0.35"/>
  <cols>
    <col min="1" max="1" width="4.7265625" customWidth="1"/>
    <col min="3" max="3" width="18.81640625" customWidth="1"/>
    <col min="4" max="4" width="25.26953125" customWidth="1"/>
    <col min="5" max="5" width="30.453125" customWidth="1"/>
    <col min="6" max="6" width="25.7265625" customWidth="1"/>
  </cols>
  <sheetData>
    <row r="2" spans="2:6" ht="19.5" customHeight="1" x14ac:dyDescent="0.35">
      <c r="B2" s="56"/>
      <c r="C2" s="56"/>
      <c r="D2" s="57" t="s">
        <v>26</v>
      </c>
      <c r="E2" s="57"/>
      <c r="F2" s="11" t="s">
        <v>24</v>
      </c>
    </row>
    <row r="3" spans="2:6" ht="19.5" customHeight="1" x14ac:dyDescent="0.35">
      <c r="B3" s="56"/>
      <c r="C3" s="56"/>
      <c r="D3" s="57"/>
      <c r="E3" s="57"/>
      <c r="F3" s="17" t="s">
        <v>25</v>
      </c>
    </row>
    <row r="4" spans="2:6" ht="19.5" customHeight="1" x14ac:dyDescent="0.35">
      <c r="B4" s="56"/>
      <c r="C4" s="56"/>
      <c r="D4" s="57"/>
      <c r="E4" s="57"/>
      <c r="F4" s="11" t="s">
        <v>10</v>
      </c>
    </row>
    <row r="5" spans="2:6" ht="19.5" customHeight="1" x14ac:dyDescent="0.35">
      <c r="B5" s="56"/>
      <c r="C5" s="56"/>
      <c r="D5" s="57"/>
      <c r="E5" s="57"/>
      <c r="F5" s="11" t="s">
        <v>55</v>
      </c>
    </row>
    <row r="7" spans="2:6" x14ac:dyDescent="0.35">
      <c r="B7" s="55" t="s">
        <v>11</v>
      </c>
      <c r="C7" s="55"/>
      <c r="D7" s="55"/>
      <c r="E7" s="55"/>
      <c r="F7" s="55"/>
    </row>
    <row r="8" spans="2:6" x14ac:dyDescent="0.35">
      <c r="B8" s="9"/>
      <c r="C8" s="9" t="s">
        <v>12</v>
      </c>
      <c r="D8" s="9" t="s">
        <v>13</v>
      </c>
      <c r="E8" s="9" t="s">
        <v>14</v>
      </c>
      <c r="F8" s="9" t="s">
        <v>15</v>
      </c>
    </row>
    <row r="9" spans="2:6" ht="58.5" customHeight="1" x14ac:dyDescent="0.35">
      <c r="B9" s="10" t="s">
        <v>16</v>
      </c>
      <c r="C9" s="11"/>
      <c r="D9" s="11"/>
      <c r="E9" s="11"/>
      <c r="F9" s="16">
        <v>43969</v>
      </c>
    </row>
    <row r="10" spans="2:6" ht="58.5" customHeight="1" x14ac:dyDescent="0.35">
      <c r="B10" s="10" t="s">
        <v>17</v>
      </c>
      <c r="C10" s="11"/>
      <c r="D10" s="11"/>
      <c r="E10" s="11"/>
      <c r="F10" s="16">
        <v>43971</v>
      </c>
    </row>
    <row r="11" spans="2:6" ht="58.5" customHeight="1" x14ac:dyDescent="0.35">
      <c r="B11" s="10" t="s">
        <v>18</v>
      </c>
      <c r="C11" s="11"/>
      <c r="D11" s="13"/>
      <c r="E11" s="11"/>
      <c r="F11" s="16">
        <v>43973</v>
      </c>
    </row>
    <row r="12" spans="2:6" x14ac:dyDescent="0.35">
      <c r="B12" s="8"/>
    </row>
    <row r="13" spans="2:6" x14ac:dyDescent="0.35">
      <c r="B13" s="55" t="s">
        <v>19</v>
      </c>
      <c r="C13" s="55"/>
      <c r="D13" s="55"/>
      <c r="E13" s="55"/>
    </row>
    <row r="14" spans="2:6" ht="26" x14ac:dyDescent="0.35">
      <c r="B14" s="9" t="s">
        <v>20</v>
      </c>
      <c r="C14" s="9" t="s">
        <v>21</v>
      </c>
      <c r="D14" s="9" t="s">
        <v>22</v>
      </c>
      <c r="E14" s="9" t="s">
        <v>23</v>
      </c>
    </row>
    <row r="15" spans="2:6" x14ac:dyDescent="0.35">
      <c r="B15" s="10">
        <v>1</v>
      </c>
      <c r="C15" s="12"/>
      <c r="D15" s="14"/>
      <c r="E15" s="13"/>
    </row>
  </sheetData>
  <mergeCells count="4">
    <mergeCell ref="B7:F7"/>
    <mergeCell ref="B13:E13"/>
    <mergeCell ref="B2:C5"/>
    <mergeCell ref="D2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7"/>
  <sheetViews>
    <sheetView showGridLines="0" tabSelected="1" zoomScale="85" zoomScaleNormal="85" workbookViewId="0">
      <selection activeCell="D18" sqref="D18"/>
    </sheetView>
  </sheetViews>
  <sheetFormatPr baseColWidth="10" defaultColWidth="11.453125" defaultRowHeight="12.5" x14ac:dyDescent="0.35"/>
  <cols>
    <col min="1" max="1" width="2.54296875" style="1" customWidth="1"/>
    <col min="2" max="2" width="6" style="1" customWidth="1"/>
    <col min="3" max="3" width="31.453125" style="1" customWidth="1"/>
    <col min="4" max="4" width="37.26953125" style="1" customWidth="1"/>
    <col min="5" max="6" width="11.453125" style="1"/>
    <col min="7" max="7" width="14.1796875" style="1" hidden="1" customWidth="1"/>
    <col min="8" max="8" width="23.1796875" style="1" customWidth="1"/>
    <col min="9" max="9" width="11.453125" style="1"/>
    <col min="10" max="14" width="8" style="1" hidden="1" customWidth="1"/>
    <col min="15" max="16384" width="11.453125" style="1"/>
  </cols>
  <sheetData>
    <row r="1" spans="2:14" ht="13" thickBot="1" x14ac:dyDescent="0.4"/>
    <row r="2" spans="2:14" ht="21" customHeight="1" thickTop="1" thickBot="1" x14ac:dyDescent="0.4">
      <c r="B2" s="68"/>
      <c r="C2" s="68"/>
      <c r="D2" s="67" t="s">
        <v>26</v>
      </c>
      <c r="E2" s="68"/>
      <c r="F2" s="68"/>
      <c r="G2" s="68"/>
      <c r="H2" s="46" t="s">
        <v>24</v>
      </c>
      <c r="I2" s="50"/>
      <c r="J2" s="47"/>
    </row>
    <row r="3" spans="2:14" ht="21" customHeight="1" thickTop="1" thickBot="1" x14ac:dyDescent="0.4">
      <c r="B3" s="68"/>
      <c r="C3" s="68"/>
      <c r="D3" s="68"/>
      <c r="E3" s="68"/>
      <c r="F3" s="68"/>
      <c r="G3" s="68"/>
      <c r="H3" s="48" t="s">
        <v>25</v>
      </c>
      <c r="I3" s="51"/>
      <c r="J3" s="49"/>
    </row>
    <row r="4" spans="2:14" ht="21" customHeight="1" thickTop="1" thickBot="1" x14ac:dyDescent="0.4">
      <c r="B4" s="68"/>
      <c r="C4" s="68"/>
      <c r="D4" s="68"/>
      <c r="E4" s="68"/>
      <c r="F4" s="68"/>
      <c r="G4" s="68"/>
      <c r="H4" s="46" t="s">
        <v>10</v>
      </c>
      <c r="I4" s="50"/>
      <c r="J4" s="47"/>
    </row>
    <row r="5" spans="2:14" ht="21" customHeight="1" thickTop="1" thickBot="1" x14ac:dyDescent="0.4">
      <c r="B5" s="68"/>
      <c r="C5" s="68"/>
      <c r="D5" s="68"/>
      <c r="E5" s="68"/>
      <c r="F5" s="68"/>
      <c r="G5" s="68"/>
      <c r="H5" s="46" t="s">
        <v>56</v>
      </c>
      <c r="I5" s="50"/>
      <c r="J5" s="47"/>
    </row>
    <row r="6" spans="2:14" ht="13.5" thickTop="1" thickBot="1" x14ac:dyDescent="0.4">
      <c r="E6" s="3"/>
      <c r="F6" s="3"/>
      <c r="G6" s="3"/>
      <c r="H6" s="3"/>
      <c r="I6" s="3"/>
      <c r="J6" s="3"/>
      <c r="K6" s="3"/>
      <c r="L6" s="3"/>
      <c r="M6" s="3"/>
    </row>
    <row r="7" spans="2:14" ht="38.25" customHeight="1" thickTop="1" thickBot="1" x14ac:dyDescent="0.4">
      <c r="B7" s="7" t="s">
        <v>8</v>
      </c>
      <c r="C7" s="6" t="s">
        <v>0</v>
      </c>
      <c r="D7" s="6" t="s">
        <v>1</v>
      </c>
      <c r="E7" s="72" t="s">
        <v>2</v>
      </c>
      <c r="F7" s="72"/>
      <c r="G7" s="6" t="s">
        <v>9</v>
      </c>
      <c r="H7" s="72" t="s">
        <v>7</v>
      </c>
      <c r="I7" s="72"/>
      <c r="J7" s="69" t="s">
        <v>64</v>
      </c>
      <c r="K7" s="70"/>
      <c r="L7" s="70"/>
      <c r="M7" s="70"/>
      <c r="N7" s="71"/>
    </row>
    <row r="8" spans="2:14" ht="27" customHeight="1" thickTop="1" thickBot="1" x14ac:dyDescent="0.4">
      <c r="B8" s="68">
        <v>1</v>
      </c>
      <c r="C8" s="68" t="s">
        <v>61</v>
      </c>
      <c r="D8" s="4" t="s">
        <v>6</v>
      </c>
      <c r="E8" s="15">
        <v>8</v>
      </c>
      <c r="F8" s="5" t="str">
        <f t="shared" ref="F8:F11" si="0">IF(AND(E8=92),"Alto",IF(AND(E8=65),"Medio Alto",IF(AND(E8=35),"Medio Bajo",IF(AND(E8=8),"Bajo",IF(AND(E8=0),"","")))))</f>
        <v>Bajo</v>
      </c>
      <c r="G8" s="68">
        <f>SUM(E8:E11)</f>
        <v>86</v>
      </c>
      <c r="H8" s="68">
        <f>G8/4</f>
        <v>21.5</v>
      </c>
      <c r="I8" s="68" t="str">
        <f>IF(AND(H8&lt;=100,H8&gt;50),"Probabilidad de Perdida ALTA",IF(AND(H8&lt;=50,H8&gt;25),"Probabilidad de Perdida MEDIA",IF(AND(H8&lt;=25,H8&gt;10),"Probabilidad de perdida BAJA",IF(AND(H8&lt;=10,H8&gt;1),"Probabilidad de Perdida REMOTA",))))</f>
        <v>Probabilidad de perdida BAJA</v>
      </c>
      <c r="J8" s="58"/>
      <c r="K8" s="59"/>
      <c r="L8" s="59"/>
      <c r="M8" s="59"/>
      <c r="N8" s="60"/>
    </row>
    <row r="9" spans="2:14" ht="27" customHeight="1" thickTop="1" thickBot="1" x14ac:dyDescent="0.4">
      <c r="B9" s="68"/>
      <c r="C9" s="68"/>
      <c r="D9" s="4" t="s">
        <v>5</v>
      </c>
      <c r="E9" s="15">
        <v>8</v>
      </c>
      <c r="F9" s="15" t="str">
        <f t="shared" si="0"/>
        <v>Bajo</v>
      </c>
      <c r="G9" s="68"/>
      <c r="H9" s="68"/>
      <c r="I9" s="68"/>
      <c r="J9" s="61"/>
      <c r="K9" s="62"/>
      <c r="L9" s="62"/>
      <c r="M9" s="62"/>
      <c r="N9" s="63"/>
    </row>
    <row r="10" spans="2:14" ht="27" customHeight="1" thickTop="1" thickBot="1" x14ac:dyDescent="0.4">
      <c r="B10" s="68"/>
      <c r="C10" s="68"/>
      <c r="D10" s="4" t="s">
        <v>4</v>
      </c>
      <c r="E10" s="15">
        <v>35</v>
      </c>
      <c r="F10" s="15" t="str">
        <f t="shared" si="0"/>
        <v>Medio Bajo</v>
      </c>
      <c r="G10" s="68"/>
      <c r="H10" s="68"/>
      <c r="I10" s="68"/>
      <c r="J10" s="61"/>
      <c r="K10" s="62"/>
      <c r="L10" s="62"/>
      <c r="M10" s="62"/>
      <c r="N10" s="63"/>
    </row>
    <row r="11" spans="2:14" ht="27" customHeight="1" thickTop="1" thickBot="1" x14ac:dyDescent="0.4">
      <c r="B11" s="68"/>
      <c r="C11" s="68"/>
      <c r="D11" s="4" t="s">
        <v>3</v>
      </c>
      <c r="E11" s="15">
        <v>35</v>
      </c>
      <c r="F11" s="15" t="str">
        <f t="shared" si="0"/>
        <v>Medio Bajo</v>
      </c>
      <c r="G11" s="68"/>
      <c r="H11" s="68"/>
      <c r="I11" s="68"/>
      <c r="J11" s="64"/>
      <c r="K11" s="65"/>
      <c r="L11" s="65"/>
      <c r="M11" s="65"/>
      <c r="N11" s="66"/>
    </row>
    <row r="12" spans="2:14" ht="6.75" customHeight="1" thickTop="1" thickBot="1" x14ac:dyDescent="0.4">
      <c r="E12" s="2"/>
    </row>
    <row r="13" spans="2:14" ht="27" customHeight="1" thickTop="1" thickBot="1" x14ac:dyDescent="0.4">
      <c r="B13" s="68">
        <v>2</v>
      </c>
      <c r="C13" s="68" t="s">
        <v>62</v>
      </c>
      <c r="D13" s="4" t="s">
        <v>6</v>
      </c>
      <c r="E13" s="15">
        <v>8</v>
      </c>
      <c r="F13" s="15" t="str">
        <f t="shared" ref="F13:F16" si="1">IF(AND(E13=92),"Alto",IF(AND(E13=65),"Medio Alto",IF(AND(E13=35),"Medio Bajo",IF(AND(E13=8),"Bajo",IF(AND(E13=0),"","")))))</f>
        <v>Bajo</v>
      </c>
      <c r="G13" s="68">
        <f>SUM(E13:E16)</f>
        <v>32</v>
      </c>
      <c r="H13" s="68">
        <f>G13/4</f>
        <v>8</v>
      </c>
      <c r="I13" s="68" t="str">
        <f>IF(AND(H13&lt;=100,H13&gt;50),"Probabilidad de Perdida ALTA",IF(AND(H13&lt;=50,H13&gt;25),"Probabilidad de Perdida MEDIA",IF(AND(H13&lt;=25,H13&gt;10),"Probabilidad de perdida BAJA",IF(AND(H13&lt;=10,H13&gt;1),"Probabilidad de Perdida REMOTA",))))</f>
        <v>Probabilidad de Perdida REMOTA</v>
      </c>
      <c r="J13" s="58"/>
      <c r="K13" s="59"/>
      <c r="L13" s="59"/>
      <c r="M13" s="59"/>
      <c r="N13" s="60"/>
    </row>
    <row r="14" spans="2:14" ht="27" customHeight="1" thickTop="1" thickBot="1" x14ac:dyDescent="0.4">
      <c r="B14" s="68"/>
      <c r="C14" s="68"/>
      <c r="D14" s="4" t="s">
        <v>5</v>
      </c>
      <c r="E14" s="15">
        <v>8</v>
      </c>
      <c r="F14" s="15" t="str">
        <f t="shared" si="1"/>
        <v>Bajo</v>
      </c>
      <c r="G14" s="68"/>
      <c r="H14" s="68"/>
      <c r="I14" s="68"/>
      <c r="J14" s="61"/>
      <c r="K14" s="62"/>
      <c r="L14" s="62"/>
      <c r="M14" s="62"/>
      <c r="N14" s="63"/>
    </row>
    <row r="15" spans="2:14" ht="27" customHeight="1" thickTop="1" thickBot="1" x14ac:dyDescent="0.4">
      <c r="B15" s="68"/>
      <c r="C15" s="68"/>
      <c r="D15" s="4" t="s">
        <v>4</v>
      </c>
      <c r="E15" s="15">
        <v>8</v>
      </c>
      <c r="F15" s="15" t="str">
        <f t="shared" si="1"/>
        <v>Bajo</v>
      </c>
      <c r="G15" s="68"/>
      <c r="H15" s="68"/>
      <c r="I15" s="68"/>
      <c r="J15" s="61"/>
      <c r="K15" s="62"/>
      <c r="L15" s="62"/>
      <c r="M15" s="62"/>
      <c r="N15" s="63"/>
    </row>
    <row r="16" spans="2:14" ht="27" customHeight="1" thickTop="1" thickBot="1" x14ac:dyDescent="0.4">
      <c r="B16" s="68"/>
      <c r="C16" s="68"/>
      <c r="D16" s="4" t="s">
        <v>3</v>
      </c>
      <c r="E16" s="15">
        <v>8</v>
      </c>
      <c r="F16" s="15" t="str">
        <f t="shared" si="1"/>
        <v>Bajo</v>
      </c>
      <c r="G16" s="68"/>
      <c r="H16" s="68"/>
      <c r="I16" s="68"/>
      <c r="J16" s="64"/>
      <c r="K16" s="65"/>
      <c r="L16" s="65"/>
      <c r="M16" s="65"/>
      <c r="N16" s="66"/>
    </row>
    <row r="17" spans="2:14" ht="6.75" customHeight="1" thickTop="1" thickBot="1" x14ac:dyDescent="0.4"/>
    <row r="18" spans="2:14" ht="27" customHeight="1" thickTop="1" thickBot="1" x14ac:dyDescent="0.4">
      <c r="B18" s="68">
        <v>3</v>
      </c>
      <c r="C18" s="73" t="s">
        <v>63</v>
      </c>
      <c r="D18" s="4" t="s">
        <v>6</v>
      </c>
      <c r="E18" s="15">
        <v>92</v>
      </c>
      <c r="F18" s="15" t="str">
        <f t="shared" ref="F18:F21" si="2">IF(AND(E18=92),"Alto",IF(AND(E18=65),"Medio Alto",IF(AND(E18=35),"Medio Bajo",IF(AND(E18=8),"Bajo",IF(AND(E18=0),"","")))))</f>
        <v>Alto</v>
      </c>
      <c r="G18" s="68">
        <f>SUM(E18:E21)</f>
        <v>368</v>
      </c>
      <c r="H18" s="68">
        <f>G18/4</f>
        <v>92</v>
      </c>
      <c r="I18" s="68" t="str">
        <f>IF(AND(H18&lt;=100,H18&gt;50),"Probabilidad de Ganar ALTA",IF(AND(H18&lt;=50,H18&gt;25),"Probabilidad de Ganar MEDIA",IF(AND(H18&lt;=25,H18&gt;10),"Probabilidad de Ganar BAJA",IF(AND(H18&lt;=10,H18&gt;1),"Probabilidad de Ganar REMOTA",))))</f>
        <v>Probabilidad de Ganar ALTA</v>
      </c>
      <c r="J18" s="58"/>
      <c r="K18" s="59"/>
      <c r="L18" s="59"/>
      <c r="M18" s="59"/>
      <c r="N18" s="60"/>
    </row>
    <row r="19" spans="2:14" ht="27" customHeight="1" thickTop="1" thickBot="1" x14ac:dyDescent="0.4">
      <c r="B19" s="68"/>
      <c r="C19" s="73"/>
      <c r="D19" s="4" t="s">
        <v>5</v>
      </c>
      <c r="E19" s="15">
        <v>92</v>
      </c>
      <c r="F19" s="15" t="str">
        <f t="shared" si="2"/>
        <v>Alto</v>
      </c>
      <c r="G19" s="68"/>
      <c r="H19" s="68"/>
      <c r="I19" s="68"/>
      <c r="J19" s="61"/>
      <c r="K19" s="62"/>
      <c r="L19" s="62"/>
      <c r="M19" s="62"/>
      <c r="N19" s="63"/>
    </row>
    <row r="20" spans="2:14" ht="27" customHeight="1" thickTop="1" thickBot="1" x14ac:dyDescent="0.4">
      <c r="B20" s="68"/>
      <c r="C20" s="73"/>
      <c r="D20" s="4" t="s">
        <v>4</v>
      </c>
      <c r="E20" s="15">
        <v>92</v>
      </c>
      <c r="F20" s="15" t="str">
        <f t="shared" si="2"/>
        <v>Alto</v>
      </c>
      <c r="G20" s="68"/>
      <c r="H20" s="68"/>
      <c r="I20" s="68"/>
      <c r="J20" s="61"/>
      <c r="K20" s="62"/>
      <c r="L20" s="62"/>
      <c r="M20" s="62"/>
      <c r="N20" s="63"/>
    </row>
    <row r="21" spans="2:14" ht="27" customHeight="1" thickTop="1" thickBot="1" x14ac:dyDescent="0.4">
      <c r="B21" s="68"/>
      <c r="C21" s="73"/>
      <c r="D21" s="4" t="s">
        <v>3</v>
      </c>
      <c r="E21" s="15">
        <v>92</v>
      </c>
      <c r="F21" s="15" t="str">
        <f t="shared" si="2"/>
        <v>Alto</v>
      </c>
      <c r="G21" s="68"/>
      <c r="H21" s="68"/>
      <c r="I21" s="68"/>
      <c r="J21" s="64"/>
      <c r="K21" s="65"/>
      <c r="L21" s="65"/>
      <c r="M21" s="65"/>
      <c r="N21" s="66"/>
    </row>
    <row r="22" spans="2:14" ht="6.75" hidden="1" customHeight="1" thickTop="1" thickBot="1" x14ac:dyDescent="0.4"/>
    <row r="23" spans="2:14" ht="27" hidden="1" customHeight="1" thickTop="1" thickBot="1" x14ac:dyDescent="0.4">
      <c r="B23" s="68">
        <v>4</v>
      </c>
      <c r="C23" s="68"/>
      <c r="D23" s="4" t="s">
        <v>6</v>
      </c>
      <c r="E23" s="15"/>
      <c r="F23" s="15" t="str">
        <f t="shared" ref="F23:F26" si="3">IF(AND(E23=92),"Alto",IF(AND(E23=65),"Medio Alto",IF(AND(E23=35),"Medio Bajo",IF(AND(E23=8),"Bajo",IF(AND(E23=0),"","")))))</f>
        <v/>
      </c>
      <c r="G23" s="68">
        <f>SUM(E23:E26)</f>
        <v>0</v>
      </c>
      <c r="H23" s="68">
        <f>G23/4</f>
        <v>0</v>
      </c>
      <c r="I23" s="68">
        <f>IF(AND(H23&lt;=100,H23&gt;50),"Probabilidad de Perdida ALTA",IF(AND(H23&lt;=50,H23&gt;25),"Probabilidad de Perdida MEDIA",IF(AND(H23&lt;=25,H23&gt;10),"Probabilidad de perdida BAJA",IF(AND(H23&lt;=10,H23&gt;1),"Probabilidad de Perdida REMOTA",))))</f>
        <v>0</v>
      </c>
      <c r="J23" s="58"/>
      <c r="K23" s="59"/>
      <c r="L23" s="59"/>
      <c r="M23" s="59"/>
      <c r="N23" s="60"/>
    </row>
    <row r="24" spans="2:14" ht="27" hidden="1" customHeight="1" thickTop="1" thickBot="1" x14ac:dyDescent="0.4">
      <c r="B24" s="68"/>
      <c r="C24" s="68"/>
      <c r="D24" s="4" t="s">
        <v>5</v>
      </c>
      <c r="E24" s="15"/>
      <c r="F24" s="15" t="str">
        <f t="shared" si="3"/>
        <v/>
      </c>
      <c r="G24" s="68"/>
      <c r="H24" s="68"/>
      <c r="I24" s="68"/>
      <c r="J24" s="61"/>
      <c r="K24" s="62"/>
      <c r="L24" s="62"/>
      <c r="M24" s="62"/>
      <c r="N24" s="63"/>
    </row>
    <row r="25" spans="2:14" ht="27" hidden="1" customHeight="1" thickTop="1" thickBot="1" x14ac:dyDescent="0.4">
      <c r="B25" s="68"/>
      <c r="C25" s="68"/>
      <c r="D25" s="4" t="s">
        <v>4</v>
      </c>
      <c r="E25" s="15"/>
      <c r="F25" s="15" t="str">
        <f t="shared" si="3"/>
        <v/>
      </c>
      <c r="G25" s="68"/>
      <c r="H25" s="68"/>
      <c r="I25" s="68"/>
      <c r="J25" s="61"/>
      <c r="K25" s="62"/>
      <c r="L25" s="62"/>
      <c r="M25" s="62"/>
      <c r="N25" s="63"/>
    </row>
    <row r="26" spans="2:14" ht="27" hidden="1" customHeight="1" thickTop="1" thickBot="1" x14ac:dyDescent="0.4">
      <c r="B26" s="68"/>
      <c r="C26" s="68"/>
      <c r="D26" s="4" t="s">
        <v>3</v>
      </c>
      <c r="E26" s="15"/>
      <c r="F26" s="15" t="str">
        <f t="shared" si="3"/>
        <v/>
      </c>
      <c r="G26" s="68"/>
      <c r="H26" s="68"/>
      <c r="I26" s="68"/>
      <c r="J26" s="64"/>
      <c r="K26" s="65"/>
      <c r="L26" s="65"/>
      <c r="M26" s="65"/>
      <c r="N26" s="66"/>
    </row>
    <row r="27" spans="2:14" ht="6.75" hidden="1" customHeight="1" thickTop="1" thickBot="1" x14ac:dyDescent="0.4"/>
    <row r="28" spans="2:14" ht="27" hidden="1" customHeight="1" thickTop="1" thickBot="1" x14ac:dyDescent="0.4">
      <c r="B28" s="68">
        <v>5</v>
      </c>
      <c r="C28" s="68"/>
      <c r="D28" s="4" t="s">
        <v>6</v>
      </c>
      <c r="E28" s="15"/>
      <c r="F28" s="15" t="str">
        <f t="shared" ref="F28:F31" si="4">IF(AND(E28=92),"Alto",IF(AND(E28=65),"Medio Alto",IF(AND(E28=35),"Medio Bajo",IF(AND(E28=8),"Bajo",IF(AND(E28=0),"","")))))</f>
        <v/>
      </c>
      <c r="G28" s="68">
        <f>SUM(E28:E31)</f>
        <v>0</v>
      </c>
      <c r="H28" s="68">
        <f>G28/4</f>
        <v>0</v>
      </c>
      <c r="I28" s="68">
        <f>IF(AND(H28&lt;=100,H28&gt;50),"Probabilidad de Perdida ALTA",IF(AND(H28&lt;=50,H28&gt;25),"Probabilidad de Perdida MEDIA",IF(AND(H28&lt;=25,H28&gt;10),"Probabilidad de perdida BAJA",IF(AND(H28&lt;=10,H28&gt;1),"Probabilidad de Perdida REMOTA",))))</f>
        <v>0</v>
      </c>
      <c r="J28" s="58"/>
      <c r="K28" s="59"/>
      <c r="L28" s="59"/>
      <c r="M28" s="59"/>
      <c r="N28" s="60"/>
    </row>
    <row r="29" spans="2:14" ht="27" hidden="1" customHeight="1" thickTop="1" thickBot="1" x14ac:dyDescent="0.4">
      <c r="B29" s="68"/>
      <c r="C29" s="68"/>
      <c r="D29" s="4" t="s">
        <v>5</v>
      </c>
      <c r="E29" s="15"/>
      <c r="F29" s="15" t="str">
        <f t="shared" si="4"/>
        <v/>
      </c>
      <c r="G29" s="68"/>
      <c r="H29" s="68"/>
      <c r="I29" s="68"/>
      <c r="J29" s="61"/>
      <c r="K29" s="62"/>
      <c r="L29" s="62"/>
      <c r="M29" s="62"/>
      <c r="N29" s="63"/>
    </row>
    <row r="30" spans="2:14" ht="27" hidden="1" customHeight="1" thickTop="1" thickBot="1" x14ac:dyDescent="0.4">
      <c r="B30" s="68"/>
      <c r="C30" s="68"/>
      <c r="D30" s="4" t="s">
        <v>4</v>
      </c>
      <c r="E30" s="15"/>
      <c r="F30" s="15" t="str">
        <f t="shared" si="4"/>
        <v/>
      </c>
      <c r="G30" s="68"/>
      <c r="H30" s="68"/>
      <c r="I30" s="68"/>
      <c r="J30" s="61"/>
      <c r="K30" s="62"/>
      <c r="L30" s="62"/>
      <c r="M30" s="62"/>
      <c r="N30" s="63"/>
    </row>
    <row r="31" spans="2:14" ht="27" hidden="1" customHeight="1" thickTop="1" thickBot="1" x14ac:dyDescent="0.4">
      <c r="B31" s="68"/>
      <c r="C31" s="68"/>
      <c r="D31" s="4" t="s">
        <v>3</v>
      </c>
      <c r="E31" s="15"/>
      <c r="F31" s="15" t="str">
        <f t="shared" si="4"/>
        <v/>
      </c>
      <c r="G31" s="68"/>
      <c r="H31" s="68"/>
      <c r="I31" s="68"/>
      <c r="J31" s="64"/>
      <c r="K31" s="65"/>
      <c r="L31" s="65"/>
      <c r="M31" s="65"/>
      <c r="N31" s="66"/>
    </row>
    <row r="32" spans="2:14" ht="6.75" hidden="1" customHeight="1" thickTop="1" thickBot="1" x14ac:dyDescent="0.4"/>
    <row r="33" spans="2:14" ht="27" hidden="1" customHeight="1" thickTop="1" thickBot="1" x14ac:dyDescent="0.4">
      <c r="B33" s="68">
        <v>6</v>
      </c>
      <c r="C33" s="68"/>
      <c r="D33" s="4" t="s">
        <v>6</v>
      </c>
      <c r="E33" s="15"/>
      <c r="F33" s="15" t="str">
        <f t="shared" ref="F33:F36" si="5">IF(AND(E33=92),"Alto",IF(AND(E33=65),"Medio Alto",IF(AND(E33=35),"Medio Bajo",IF(AND(E33=8),"Bajo",IF(AND(E33=0),"","")))))</f>
        <v/>
      </c>
      <c r="G33" s="68">
        <f>SUM(E33:E36)</f>
        <v>0</v>
      </c>
      <c r="H33" s="68">
        <f>G33/4</f>
        <v>0</v>
      </c>
      <c r="I33" s="68">
        <f>IF(AND(H33&lt;=100,H33&gt;50),"Probabilidad de Perdida ALTA",IF(AND(H33&lt;=50,H33&gt;25),"Probabilidad de Perdida MEDIA",IF(AND(H33&lt;=25,H33&gt;10),"Probabilidad de perdida BAJA",IF(AND(H33&lt;=10,H33&gt;1),"Probabilidad de Perdida REMOTA",))))</f>
        <v>0</v>
      </c>
      <c r="J33" s="58"/>
      <c r="K33" s="59"/>
      <c r="L33" s="59"/>
      <c r="M33" s="59"/>
      <c r="N33" s="60"/>
    </row>
    <row r="34" spans="2:14" ht="27" hidden="1" customHeight="1" thickTop="1" thickBot="1" x14ac:dyDescent="0.4">
      <c r="B34" s="68"/>
      <c r="C34" s="68"/>
      <c r="D34" s="4" t="s">
        <v>5</v>
      </c>
      <c r="E34" s="15"/>
      <c r="F34" s="15" t="str">
        <f t="shared" si="5"/>
        <v/>
      </c>
      <c r="G34" s="68"/>
      <c r="H34" s="68"/>
      <c r="I34" s="68"/>
      <c r="J34" s="61"/>
      <c r="K34" s="62"/>
      <c r="L34" s="62"/>
      <c r="M34" s="62"/>
      <c r="N34" s="63"/>
    </row>
    <row r="35" spans="2:14" ht="27" hidden="1" customHeight="1" thickTop="1" thickBot="1" x14ac:dyDescent="0.4">
      <c r="B35" s="68"/>
      <c r="C35" s="68"/>
      <c r="D35" s="4" t="s">
        <v>4</v>
      </c>
      <c r="E35" s="15"/>
      <c r="F35" s="15" t="str">
        <f t="shared" si="5"/>
        <v/>
      </c>
      <c r="G35" s="68"/>
      <c r="H35" s="68"/>
      <c r="I35" s="68"/>
      <c r="J35" s="61"/>
      <c r="K35" s="62"/>
      <c r="L35" s="62"/>
      <c r="M35" s="62"/>
      <c r="N35" s="63"/>
    </row>
    <row r="36" spans="2:14" ht="27" hidden="1" customHeight="1" thickTop="1" thickBot="1" x14ac:dyDescent="0.4">
      <c r="B36" s="68"/>
      <c r="C36" s="68"/>
      <c r="D36" s="4" t="s">
        <v>3</v>
      </c>
      <c r="E36" s="15"/>
      <c r="F36" s="15" t="str">
        <f t="shared" si="5"/>
        <v/>
      </c>
      <c r="G36" s="68"/>
      <c r="H36" s="68"/>
      <c r="I36" s="68"/>
      <c r="J36" s="64"/>
      <c r="K36" s="65"/>
      <c r="L36" s="65"/>
      <c r="M36" s="65"/>
      <c r="N36" s="66"/>
    </row>
    <row r="37" spans="2:14" ht="6.75" hidden="1" customHeight="1" thickTop="1" thickBot="1" x14ac:dyDescent="0.4"/>
    <row r="38" spans="2:14" ht="27" hidden="1" customHeight="1" thickTop="1" thickBot="1" x14ac:dyDescent="0.4">
      <c r="B38" s="68">
        <v>7</v>
      </c>
      <c r="C38" s="68"/>
      <c r="D38" s="4" t="s">
        <v>6</v>
      </c>
      <c r="E38" s="15"/>
      <c r="F38" s="15" t="str">
        <f t="shared" ref="F38:F41" si="6">IF(AND(E38=92),"Alto",IF(AND(E38=65),"Medio Alto",IF(AND(E38=35),"Medio Bajo",IF(AND(E38=8),"Bajo",IF(AND(E38=0),"","")))))</f>
        <v/>
      </c>
      <c r="G38" s="68">
        <f>SUM(E38:E41)</f>
        <v>0</v>
      </c>
      <c r="H38" s="68">
        <f>G38/4</f>
        <v>0</v>
      </c>
      <c r="I38" s="68">
        <f>IF(AND(H38&lt;=100,H38&gt;50),"Probabilidad de Perdida ALTA",IF(AND(H38&lt;=50,H38&gt;25),"Probabilidad de Perdida MEDIA",IF(AND(H38&lt;=25,H38&gt;10),"Probabilidad de perdida BAJA",IF(AND(H38&lt;=10,H38&gt;1),"Probabilidad de Perdida REMOTA",))))</f>
        <v>0</v>
      </c>
      <c r="J38" s="58"/>
      <c r="K38" s="59"/>
      <c r="L38" s="59"/>
      <c r="M38" s="59"/>
      <c r="N38" s="60"/>
    </row>
    <row r="39" spans="2:14" ht="27" hidden="1" customHeight="1" thickTop="1" thickBot="1" x14ac:dyDescent="0.4">
      <c r="B39" s="68"/>
      <c r="C39" s="68"/>
      <c r="D39" s="4" t="s">
        <v>5</v>
      </c>
      <c r="E39" s="15"/>
      <c r="F39" s="15" t="str">
        <f t="shared" si="6"/>
        <v/>
      </c>
      <c r="G39" s="68"/>
      <c r="H39" s="68"/>
      <c r="I39" s="68"/>
      <c r="J39" s="61"/>
      <c r="K39" s="62"/>
      <c r="L39" s="62"/>
      <c r="M39" s="62"/>
      <c r="N39" s="63"/>
    </row>
    <row r="40" spans="2:14" ht="27" hidden="1" customHeight="1" thickTop="1" thickBot="1" x14ac:dyDescent="0.4">
      <c r="B40" s="68"/>
      <c r="C40" s="68"/>
      <c r="D40" s="4" t="s">
        <v>4</v>
      </c>
      <c r="E40" s="15"/>
      <c r="F40" s="15" t="str">
        <f t="shared" si="6"/>
        <v/>
      </c>
      <c r="G40" s="68"/>
      <c r="H40" s="68"/>
      <c r="I40" s="68"/>
      <c r="J40" s="61"/>
      <c r="K40" s="62"/>
      <c r="L40" s="62"/>
      <c r="M40" s="62"/>
      <c r="N40" s="63"/>
    </row>
    <row r="41" spans="2:14" ht="27" hidden="1" customHeight="1" thickTop="1" thickBot="1" x14ac:dyDescent="0.4">
      <c r="B41" s="68"/>
      <c r="C41" s="68"/>
      <c r="D41" s="4" t="s">
        <v>3</v>
      </c>
      <c r="E41" s="15"/>
      <c r="F41" s="15" t="str">
        <f t="shared" si="6"/>
        <v/>
      </c>
      <c r="G41" s="68"/>
      <c r="H41" s="68"/>
      <c r="I41" s="68"/>
      <c r="J41" s="64"/>
      <c r="K41" s="65"/>
      <c r="L41" s="65"/>
      <c r="M41" s="65"/>
      <c r="N41" s="66"/>
    </row>
    <row r="42" spans="2:14" ht="6.75" hidden="1" customHeight="1" thickTop="1" thickBot="1" x14ac:dyDescent="0.4"/>
    <row r="43" spans="2:14" ht="27" hidden="1" customHeight="1" thickTop="1" thickBot="1" x14ac:dyDescent="0.4">
      <c r="B43" s="68">
        <v>8</v>
      </c>
      <c r="C43" s="68"/>
      <c r="D43" s="4" t="s">
        <v>6</v>
      </c>
      <c r="E43" s="15"/>
      <c r="F43" s="15" t="str">
        <f t="shared" ref="F43:F46" si="7">IF(AND(E43=92),"Alto",IF(AND(E43=65),"Medio Alto",IF(AND(E43=35),"Medio Bajo",IF(AND(E43=8),"Bajo",IF(AND(E43=0),"","")))))</f>
        <v/>
      </c>
      <c r="G43" s="68">
        <f>SUM(E43:E46)</f>
        <v>0</v>
      </c>
      <c r="H43" s="68">
        <f>G43/4</f>
        <v>0</v>
      </c>
      <c r="I43" s="68">
        <f>IF(AND(H43&lt;=100,H43&gt;50),"Probabilidad de Perdida ALTA",IF(AND(H43&lt;=50,H43&gt;25),"Probabilidad de Perdida MEDIA",IF(AND(H43&lt;=25,H43&gt;10),"Probabilidad de perdida BAJA",IF(AND(H43&lt;=10,H43&gt;1),"Probabilidad de Perdida REMOTA",))))</f>
        <v>0</v>
      </c>
      <c r="J43" s="58"/>
      <c r="K43" s="59"/>
      <c r="L43" s="59"/>
      <c r="M43" s="59"/>
      <c r="N43" s="60"/>
    </row>
    <row r="44" spans="2:14" ht="27" hidden="1" customHeight="1" thickTop="1" thickBot="1" x14ac:dyDescent="0.4">
      <c r="B44" s="68"/>
      <c r="C44" s="68"/>
      <c r="D44" s="4" t="s">
        <v>5</v>
      </c>
      <c r="E44" s="15"/>
      <c r="F44" s="15" t="str">
        <f t="shared" si="7"/>
        <v/>
      </c>
      <c r="G44" s="68"/>
      <c r="H44" s="68"/>
      <c r="I44" s="68"/>
      <c r="J44" s="61"/>
      <c r="K44" s="62"/>
      <c r="L44" s="62"/>
      <c r="M44" s="62"/>
      <c r="N44" s="63"/>
    </row>
    <row r="45" spans="2:14" ht="27" hidden="1" customHeight="1" thickTop="1" thickBot="1" x14ac:dyDescent="0.4">
      <c r="B45" s="68"/>
      <c r="C45" s="68"/>
      <c r="D45" s="4" t="s">
        <v>4</v>
      </c>
      <c r="E45" s="15"/>
      <c r="F45" s="15" t="str">
        <f t="shared" si="7"/>
        <v/>
      </c>
      <c r="G45" s="68"/>
      <c r="H45" s="68"/>
      <c r="I45" s="68"/>
      <c r="J45" s="61"/>
      <c r="K45" s="62"/>
      <c r="L45" s="62"/>
      <c r="M45" s="62"/>
      <c r="N45" s="63"/>
    </row>
    <row r="46" spans="2:14" ht="27" hidden="1" customHeight="1" thickTop="1" thickBot="1" x14ac:dyDescent="0.4">
      <c r="B46" s="68"/>
      <c r="C46" s="68"/>
      <c r="D46" s="4" t="s">
        <v>3</v>
      </c>
      <c r="E46" s="15"/>
      <c r="F46" s="15" t="str">
        <f t="shared" si="7"/>
        <v/>
      </c>
      <c r="G46" s="68"/>
      <c r="H46" s="68"/>
      <c r="I46" s="68"/>
      <c r="J46" s="64"/>
      <c r="K46" s="65"/>
      <c r="L46" s="65"/>
      <c r="M46" s="65"/>
      <c r="N46" s="66"/>
    </row>
    <row r="47" spans="2:14" ht="6.75" hidden="1" customHeight="1" thickTop="1" thickBot="1" x14ac:dyDescent="0.4"/>
    <row r="48" spans="2:14" ht="27" hidden="1" customHeight="1" thickTop="1" thickBot="1" x14ac:dyDescent="0.4">
      <c r="B48" s="68">
        <v>9</v>
      </c>
      <c r="C48" s="68"/>
      <c r="D48" s="4" t="s">
        <v>6</v>
      </c>
      <c r="E48" s="5"/>
      <c r="F48" s="15" t="str">
        <f t="shared" ref="F48:F51" si="8">IF(AND(E48=92),"Alto",IF(AND(E48=65),"Medio Alto",IF(AND(E48=35),"Medio Bajo",IF(AND(E48=8),"Bajo",IF(AND(E48=0),"","")))))</f>
        <v/>
      </c>
      <c r="G48" s="68">
        <f>SUM(E48:E51)</f>
        <v>0</v>
      </c>
      <c r="H48" s="68">
        <f>G48/4</f>
        <v>0</v>
      </c>
      <c r="I48" s="68">
        <f>IF(AND(H48&lt;=100,H48&gt;50),"Probabilidad de Perdida ALTA",IF(AND(H48&lt;=50,H48&gt;25),"Probabilidad de Perdida MEDIA",IF(AND(H48&lt;=25,H48&gt;10),"Probabilidad de perdida BAJA",IF(AND(H48&lt;=10,H48&gt;1),"Probabilidad de Perdida REMOTA",))))</f>
        <v>0</v>
      </c>
      <c r="J48" s="58"/>
      <c r="K48" s="59"/>
      <c r="L48" s="59"/>
      <c r="M48" s="59"/>
      <c r="N48" s="60"/>
    </row>
    <row r="49" spans="2:14" ht="27" hidden="1" customHeight="1" thickTop="1" thickBot="1" x14ac:dyDescent="0.4">
      <c r="B49" s="68"/>
      <c r="C49" s="68"/>
      <c r="D49" s="4" t="s">
        <v>5</v>
      </c>
      <c r="E49" s="5"/>
      <c r="F49" s="15" t="str">
        <f t="shared" si="8"/>
        <v/>
      </c>
      <c r="G49" s="68"/>
      <c r="H49" s="68"/>
      <c r="I49" s="68"/>
      <c r="J49" s="61"/>
      <c r="K49" s="62"/>
      <c r="L49" s="62"/>
      <c r="M49" s="62"/>
      <c r="N49" s="63"/>
    </row>
    <row r="50" spans="2:14" ht="27" hidden="1" customHeight="1" thickTop="1" thickBot="1" x14ac:dyDescent="0.4">
      <c r="B50" s="68"/>
      <c r="C50" s="68"/>
      <c r="D50" s="4" t="s">
        <v>4</v>
      </c>
      <c r="E50" s="5"/>
      <c r="F50" s="15" t="str">
        <f t="shared" si="8"/>
        <v/>
      </c>
      <c r="G50" s="68"/>
      <c r="H50" s="68"/>
      <c r="I50" s="68"/>
      <c r="J50" s="61"/>
      <c r="K50" s="62"/>
      <c r="L50" s="62"/>
      <c r="M50" s="62"/>
      <c r="N50" s="63"/>
    </row>
    <row r="51" spans="2:14" ht="27" hidden="1" customHeight="1" thickTop="1" thickBot="1" x14ac:dyDescent="0.4">
      <c r="B51" s="68"/>
      <c r="C51" s="68"/>
      <c r="D51" s="4" t="s">
        <v>3</v>
      </c>
      <c r="E51" s="5"/>
      <c r="F51" s="15" t="str">
        <f t="shared" si="8"/>
        <v/>
      </c>
      <c r="G51" s="68"/>
      <c r="H51" s="68"/>
      <c r="I51" s="68"/>
      <c r="J51" s="64"/>
      <c r="K51" s="65"/>
      <c r="L51" s="65"/>
      <c r="M51" s="65"/>
      <c r="N51" s="66"/>
    </row>
    <row r="52" spans="2:14" ht="6.75" hidden="1" customHeight="1" thickTop="1" thickBot="1" x14ac:dyDescent="0.4"/>
    <row r="53" spans="2:14" ht="27" hidden="1" customHeight="1" thickTop="1" thickBot="1" x14ac:dyDescent="0.4">
      <c r="B53" s="68">
        <v>10</v>
      </c>
      <c r="C53" s="68"/>
      <c r="D53" s="4" t="s">
        <v>6</v>
      </c>
      <c r="E53" s="5"/>
      <c r="F53" s="15" t="str">
        <f t="shared" ref="F53:F56" si="9">IF(AND(E53=92),"Alto",IF(AND(E53=65),"Medio Alto",IF(AND(E53=35),"Medio Bajo",IF(AND(E53=8),"Bajo",IF(AND(E53=0),"","")))))</f>
        <v/>
      </c>
      <c r="G53" s="68">
        <f>SUM(E53:E56)</f>
        <v>0</v>
      </c>
      <c r="H53" s="68">
        <f>G53/4</f>
        <v>0</v>
      </c>
      <c r="I53" s="68">
        <f>IF(AND(H53&lt;=100,H53&gt;50),"Probabilidad de Perdida ALTA",IF(AND(H53&lt;=50,H53&gt;25),"Probabilidad de Perdida MEDIA",IF(AND(H53&lt;=25,H53&gt;10),"Probabilidad de perdida BAJA",IF(AND(H53&lt;=10,H53&gt;1),"Probabilidad de Perdida REMOTA",))))</f>
        <v>0</v>
      </c>
      <c r="J53" s="58"/>
      <c r="K53" s="59"/>
      <c r="L53" s="59"/>
      <c r="M53" s="59"/>
      <c r="N53" s="60"/>
    </row>
    <row r="54" spans="2:14" ht="27" hidden="1" customHeight="1" thickTop="1" thickBot="1" x14ac:dyDescent="0.4">
      <c r="B54" s="68"/>
      <c r="C54" s="68"/>
      <c r="D54" s="4" t="s">
        <v>5</v>
      </c>
      <c r="E54" s="5"/>
      <c r="F54" s="15" t="str">
        <f t="shared" si="9"/>
        <v/>
      </c>
      <c r="G54" s="68"/>
      <c r="H54" s="68"/>
      <c r="I54" s="68"/>
      <c r="J54" s="61"/>
      <c r="K54" s="62"/>
      <c r="L54" s="62"/>
      <c r="M54" s="62"/>
      <c r="N54" s="63"/>
    </row>
    <row r="55" spans="2:14" ht="27" hidden="1" customHeight="1" thickTop="1" thickBot="1" x14ac:dyDescent="0.4">
      <c r="B55" s="68"/>
      <c r="C55" s="68"/>
      <c r="D55" s="4" t="s">
        <v>4</v>
      </c>
      <c r="E55" s="5"/>
      <c r="F55" s="15" t="str">
        <f t="shared" si="9"/>
        <v/>
      </c>
      <c r="G55" s="68"/>
      <c r="H55" s="68"/>
      <c r="I55" s="68"/>
      <c r="J55" s="61"/>
      <c r="K55" s="62"/>
      <c r="L55" s="62"/>
      <c r="M55" s="62"/>
      <c r="N55" s="63"/>
    </row>
    <row r="56" spans="2:14" ht="27" hidden="1" customHeight="1" thickTop="1" thickBot="1" x14ac:dyDescent="0.4">
      <c r="B56" s="68"/>
      <c r="C56" s="68"/>
      <c r="D56" s="4" t="s">
        <v>3</v>
      </c>
      <c r="E56" s="5"/>
      <c r="F56" s="15" t="str">
        <f t="shared" si="9"/>
        <v/>
      </c>
      <c r="G56" s="68"/>
      <c r="H56" s="68"/>
      <c r="I56" s="68"/>
      <c r="J56" s="64"/>
      <c r="K56" s="65"/>
      <c r="L56" s="65"/>
      <c r="M56" s="65"/>
      <c r="N56" s="66"/>
    </row>
    <row r="57" spans="2:14" ht="13" thickTop="1" x14ac:dyDescent="0.35"/>
  </sheetData>
  <mergeCells count="65">
    <mergeCell ref="B43:B46"/>
    <mergeCell ref="B48:B51"/>
    <mergeCell ref="B53:B56"/>
    <mergeCell ref="B18:B21"/>
    <mergeCell ref="B23:B26"/>
    <mergeCell ref="B28:B31"/>
    <mergeCell ref="B33:B36"/>
    <mergeCell ref="B38:B41"/>
    <mergeCell ref="G53:G56"/>
    <mergeCell ref="H53:H56"/>
    <mergeCell ref="I53:I56"/>
    <mergeCell ref="C13:C16"/>
    <mergeCell ref="C18:C21"/>
    <mergeCell ref="C23:C26"/>
    <mergeCell ref="C28:C31"/>
    <mergeCell ref="C33:C36"/>
    <mergeCell ref="C38:C41"/>
    <mergeCell ref="C43:C46"/>
    <mergeCell ref="C48:C51"/>
    <mergeCell ref="C53:C56"/>
    <mergeCell ref="G43:G46"/>
    <mergeCell ref="H43:H46"/>
    <mergeCell ref="I43:I46"/>
    <mergeCell ref="G48:G51"/>
    <mergeCell ref="H23:H26"/>
    <mergeCell ref="I23:I26"/>
    <mergeCell ref="H48:H51"/>
    <mergeCell ref="I48:I51"/>
    <mergeCell ref="G33:G36"/>
    <mergeCell ref="H33:H36"/>
    <mergeCell ref="I33:I36"/>
    <mergeCell ref="G38:G41"/>
    <mergeCell ref="H38:H41"/>
    <mergeCell ref="I38:I41"/>
    <mergeCell ref="B2:C5"/>
    <mergeCell ref="J7:N7"/>
    <mergeCell ref="J8:N11"/>
    <mergeCell ref="J13:N16"/>
    <mergeCell ref="B8:B11"/>
    <mergeCell ref="G8:G11"/>
    <mergeCell ref="B13:B16"/>
    <mergeCell ref="E7:F7"/>
    <mergeCell ref="H8:H11"/>
    <mergeCell ref="H7:I7"/>
    <mergeCell ref="I8:I11"/>
    <mergeCell ref="C8:C11"/>
    <mergeCell ref="G13:G16"/>
    <mergeCell ref="H13:H16"/>
    <mergeCell ref="I13:I16"/>
    <mergeCell ref="J43:N46"/>
    <mergeCell ref="J48:N51"/>
    <mergeCell ref="J53:N56"/>
    <mergeCell ref="D2:G5"/>
    <mergeCell ref="J18:N21"/>
    <mergeCell ref="J23:N26"/>
    <mergeCell ref="J28:N31"/>
    <mergeCell ref="J33:N36"/>
    <mergeCell ref="J38:N41"/>
    <mergeCell ref="G18:G21"/>
    <mergeCell ref="H18:H21"/>
    <mergeCell ref="I18:I21"/>
    <mergeCell ref="G28:G31"/>
    <mergeCell ref="H28:H31"/>
    <mergeCell ref="I28:I31"/>
    <mergeCell ref="G23:G26"/>
  </mergeCells>
  <conditionalFormatting sqref="I8:I11">
    <cfRule type="containsText" dxfId="99" priority="85" operator="containsText" text="Probabilidad de Perdida REMOTA">
      <formula>NOT(ISERROR(SEARCH("Probabilidad de Perdida REMOTA",I8)))</formula>
    </cfRule>
    <cfRule type="containsText" dxfId="98" priority="86" operator="containsText" text="Probabilidad de perdida BAJA">
      <formula>NOT(ISERROR(SEARCH("Probabilidad de perdida BAJA",I8)))</formula>
    </cfRule>
    <cfRule type="containsText" dxfId="97" priority="87" operator="containsText" text="Probabilidad de Perdida MEDIA">
      <formula>NOT(ISERROR(SEARCH("Probabilidad de Perdida MEDIA",I8)))</formula>
    </cfRule>
    <cfRule type="containsText" dxfId="96" priority="88" operator="containsText" text="Probabilidad de Perdida ALTA">
      <formula>NOT(ISERROR(SEARCH("Probabilidad de Perdida ALTA",I8)))</formula>
    </cfRule>
  </conditionalFormatting>
  <conditionalFormatting sqref="I13:I16">
    <cfRule type="containsText" dxfId="95" priority="81" operator="containsText" text="Probabilidad de Perdida REMOTA">
      <formula>NOT(ISERROR(SEARCH("Probabilidad de Perdida REMOTA",I13)))</formula>
    </cfRule>
    <cfRule type="containsText" dxfId="94" priority="82" operator="containsText" text="Probabilidad de perdida BAJA">
      <formula>NOT(ISERROR(SEARCH("Probabilidad de perdida BAJA",I13)))</formula>
    </cfRule>
    <cfRule type="containsText" dxfId="93" priority="83" operator="containsText" text="Probabilidad de Perdida MEDIA">
      <formula>NOT(ISERROR(SEARCH("Probabilidad de Perdida MEDIA",I13)))</formula>
    </cfRule>
    <cfRule type="containsText" dxfId="92" priority="84" operator="containsText" text="Probabilidad de Perdida ALTA">
      <formula>NOT(ISERROR(SEARCH("Probabilidad de Perdida ALTA",I13)))</formula>
    </cfRule>
  </conditionalFormatting>
  <conditionalFormatting sqref="I18:I21">
    <cfRule type="containsText" dxfId="91" priority="77" operator="containsText" text="Probabilidad de Perdida REMOTA">
      <formula>NOT(ISERROR(SEARCH("Probabilidad de Perdida REMOTA",I18)))</formula>
    </cfRule>
    <cfRule type="containsText" dxfId="90" priority="78" operator="containsText" text="Probabilidad de perdida BAJA">
      <formula>NOT(ISERROR(SEARCH("Probabilidad de perdida BAJA",I18)))</formula>
    </cfRule>
    <cfRule type="containsText" dxfId="89" priority="79" operator="containsText" text="Probabilidad de Perdida MEDIA">
      <formula>NOT(ISERROR(SEARCH("Probabilidad de Perdida MEDIA",I18)))</formula>
    </cfRule>
    <cfRule type="containsText" dxfId="88" priority="80" operator="containsText" text="Probabilidad de Ganar ALTA">
      <formula>NOT(ISERROR(SEARCH("Probabilidad de Ganar ALTA",I18)))</formula>
    </cfRule>
  </conditionalFormatting>
  <conditionalFormatting sqref="I23:I26">
    <cfRule type="containsText" dxfId="87" priority="73" operator="containsText" text="Probabilidad de Perdida REMOTA">
      <formula>NOT(ISERROR(SEARCH("Probabilidad de Perdida REMOTA",I23)))</formula>
    </cfRule>
    <cfRule type="containsText" dxfId="86" priority="74" operator="containsText" text="Probabilidad de perdida BAJA">
      <formula>NOT(ISERROR(SEARCH("Probabilidad de perdida BAJA",I23)))</formula>
    </cfRule>
    <cfRule type="containsText" dxfId="85" priority="75" operator="containsText" text="Probabilidad de Perdida MEDIA">
      <formula>NOT(ISERROR(SEARCH("Probabilidad de Perdida MEDIA",I23)))</formula>
    </cfRule>
    <cfRule type="containsText" dxfId="84" priority="76" operator="containsText" text="Probabilidad de Perdida ALTA">
      <formula>NOT(ISERROR(SEARCH("Probabilidad de Perdida ALTA",I23)))</formula>
    </cfRule>
  </conditionalFormatting>
  <conditionalFormatting sqref="I28:I31">
    <cfRule type="containsText" dxfId="83" priority="69" operator="containsText" text="Probabilidad de Perdida REMOTA">
      <formula>NOT(ISERROR(SEARCH("Probabilidad de Perdida REMOTA",I28)))</formula>
    </cfRule>
    <cfRule type="containsText" dxfId="82" priority="70" operator="containsText" text="Probabilidad de perdida BAJA">
      <formula>NOT(ISERROR(SEARCH("Probabilidad de perdida BAJA",I28)))</formula>
    </cfRule>
    <cfRule type="containsText" dxfId="81" priority="71" operator="containsText" text="Probabilidad de Perdida MEDIA">
      <formula>NOT(ISERROR(SEARCH("Probabilidad de Perdida MEDIA",I28)))</formula>
    </cfRule>
    <cfRule type="containsText" dxfId="80" priority="72" operator="containsText" text="Probabilidad de Perdida ALTA">
      <formula>NOT(ISERROR(SEARCH("Probabilidad de Perdida ALTA",I28)))</formula>
    </cfRule>
  </conditionalFormatting>
  <conditionalFormatting sqref="I33:I36">
    <cfRule type="containsText" dxfId="79" priority="65" operator="containsText" text="Probabilidad de Perdida REMOTA">
      <formula>NOT(ISERROR(SEARCH("Probabilidad de Perdida REMOTA",I33)))</formula>
    </cfRule>
    <cfRule type="containsText" dxfId="78" priority="66" operator="containsText" text="Probabilidad de perdida BAJA">
      <formula>NOT(ISERROR(SEARCH("Probabilidad de perdida BAJA",I33)))</formula>
    </cfRule>
    <cfRule type="containsText" dxfId="77" priority="67" operator="containsText" text="Probabilidad de Perdida MEDIA">
      <formula>NOT(ISERROR(SEARCH("Probabilidad de Perdida MEDIA",I33)))</formula>
    </cfRule>
    <cfRule type="containsText" dxfId="76" priority="68" operator="containsText" text="Probabilidad de Perdida ALTA">
      <formula>NOT(ISERROR(SEARCH("Probabilidad de Perdida ALTA",I33)))</formula>
    </cfRule>
  </conditionalFormatting>
  <conditionalFormatting sqref="I38:I41">
    <cfRule type="containsText" dxfId="75" priority="61" operator="containsText" text="Probabilidad de Perdida REMOTA">
      <formula>NOT(ISERROR(SEARCH("Probabilidad de Perdida REMOTA",I38)))</formula>
    </cfRule>
    <cfRule type="containsText" dxfId="74" priority="62" operator="containsText" text="Probabilidad de perdida BAJA">
      <formula>NOT(ISERROR(SEARCH("Probabilidad de perdida BAJA",I38)))</formula>
    </cfRule>
    <cfRule type="containsText" dxfId="73" priority="63" operator="containsText" text="Probabilidad de Perdida MEDIA">
      <formula>NOT(ISERROR(SEARCH("Probabilidad de Perdida MEDIA",I38)))</formula>
    </cfRule>
    <cfRule type="containsText" dxfId="72" priority="64" operator="containsText" text="Probabilidad de Perdida ALTA">
      <formula>NOT(ISERROR(SEARCH("Probabilidad de Perdida ALTA",I38)))</formula>
    </cfRule>
  </conditionalFormatting>
  <conditionalFormatting sqref="I43:I46">
    <cfRule type="containsText" dxfId="71" priority="57" operator="containsText" text="Probabilidad de Perdida REMOTA">
      <formula>NOT(ISERROR(SEARCH("Probabilidad de Perdida REMOTA",I43)))</formula>
    </cfRule>
    <cfRule type="containsText" dxfId="70" priority="58" operator="containsText" text="Probabilidad de perdida BAJA">
      <formula>NOT(ISERROR(SEARCH("Probabilidad de perdida BAJA",I43)))</formula>
    </cfRule>
    <cfRule type="containsText" dxfId="69" priority="59" operator="containsText" text="Probabilidad de Perdida MEDIA">
      <formula>NOT(ISERROR(SEARCH("Probabilidad de Perdida MEDIA",I43)))</formula>
    </cfRule>
    <cfRule type="containsText" dxfId="68" priority="60" operator="containsText" text="Probabilidad de Perdida ALTA">
      <formula>NOT(ISERROR(SEARCH("Probabilidad de Perdida ALTA",I43)))</formula>
    </cfRule>
  </conditionalFormatting>
  <conditionalFormatting sqref="I48:I51">
    <cfRule type="containsText" dxfId="67" priority="53" operator="containsText" text="Probabilidad de Perdida REMOTA">
      <formula>NOT(ISERROR(SEARCH("Probabilidad de Perdida REMOTA",I48)))</formula>
    </cfRule>
    <cfRule type="containsText" dxfId="66" priority="54" operator="containsText" text="Probabilidad de perdida BAJA">
      <formula>NOT(ISERROR(SEARCH("Probabilidad de perdida BAJA",I48)))</formula>
    </cfRule>
    <cfRule type="containsText" dxfId="65" priority="55" operator="containsText" text="Probabilidad de Perdida MEDIA">
      <formula>NOT(ISERROR(SEARCH("Probabilidad de Perdida MEDIA",I48)))</formula>
    </cfRule>
    <cfRule type="containsText" dxfId="64" priority="56" operator="containsText" text="Probabilidad de Perdida ALTA">
      <formula>NOT(ISERROR(SEARCH("Probabilidad de Perdida ALTA",I48)))</formula>
    </cfRule>
  </conditionalFormatting>
  <conditionalFormatting sqref="I53:I56">
    <cfRule type="containsText" dxfId="63" priority="49" operator="containsText" text="Probabilidad de Perdida REMOTA">
      <formula>NOT(ISERROR(SEARCH("Probabilidad de Perdida REMOTA",I53)))</formula>
    </cfRule>
    <cfRule type="containsText" dxfId="62" priority="50" operator="containsText" text="Probabilidad de perdida BAJA">
      <formula>NOT(ISERROR(SEARCH("Probabilidad de perdida BAJA",I53)))</formula>
    </cfRule>
    <cfRule type="containsText" dxfId="61" priority="51" operator="containsText" text="Probabilidad de Perdida MEDIA">
      <formula>NOT(ISERROR(SEARCH("Probabilidad de Perdida MEDIA",I53)))</formula>
    </cfRule>
    <cfRule type="containsText" dxfId="60" priority="52" operator="containsText" text="Probabilidad de Perdida ALTA">
      <formula>NOT(ISERROR(SEARCH("Probabilidad de Perdida ALTA",I53)))</formula>
    </cfRule>
  </conditionalFormatting>
  <conditionalFormatting sqref="F8:F11">
    <cfRule type="containsText" dxfId="59" priority="41" operator="containsText" text="Medio Bajo">
      <formula>NOT(ISERROR(SEARCH("Medio Bajo",F8)))</formula>
    </cfRule>
    <cfRule type="containsText" dxfId="58" priority="42" operator="containsText" text="Medio Alto">
      <formula>NOT(ISERROR(SEARCH("Medio Alto",F8)))</formula>
    </cfRule>
    <cfRule type="containsText" dxfId="57" priority="43" operator="containsText" text="Bajo">
      <formula>NOT(ISERROR(SEARCH("Bajo",F8)))</formula>
    </cfRule>
    <cfRule type="containsText" dxfId="56" priority="44" operator="containsText" text="Alto">
      <formula>NOT(ISERROR(SEARCH("Alto",F8)))</formula>
    </cfRule>
  </conditionalFormatting>
  <conditionalFormatting sqref="F13:F16">
    <cfRule type="containsText" dxfId="55" priority="37" operator="containsText" text="Medio Bajo">
      <formula>NOT(ISERROR(SEARCH("Medio Bajo",F13)))</formula>
    </cfRule>
    <cfRule type="containsText" dxfId="54" priority="38" operator="containsText" text="Medio Alto">
      <formula>NOT(ISERROR(SEARCH("Medio Alto",F13)))</formula>
    </cfRule>
    <cfRule type="containsText" dxfId="53" priority="39" operator="containsText" text="Bajo">
      <formula>NOT(ISERROR(SEARCH("Bajo",F13)))</formula>
    </cfRule>
    <cfRule type="containsText" dxfId="52" priority="40" operator="containsText" text="Alto">
      <formula>NOT(ISERROR(SEARCH("Alto",F13)))</formula>
    </cfRule>
  </conditionalFormatting>
  <conditionalFormatting sqref="F18:F21">
    <cfRule type="containsText" dxfId="51" priority="33" operator="containsText" text="Medio Bajo">
      <formula>NOT(ISERROR(SEARCH("Medio Bajo",F18)))</formula>
    </cfRule>
    <cfRule type="containsText" dxfId="50" priority="34" operator="containsText" text="Medio Alto">
      <formula>NOT(ISERROR(SEARCH("Medio Alto",F18)))</formula>
    </cfRule>
    <cfRule type="containsText" dxfId="49" priority="35" operator="containsText" text="Bajo">
      <formula>NOT(ISERROR(SEARCH("Bajo",F18)))</formula>
    </cfRule>
    <cfRule type="containsText" dxfId="48" priority="36" operator="containsText" text="Alto">
      <formula>NOT(ISERROR(SEARCH("Alto",F18)))</formula>
    </cfRule>
  </conditionalFormatting>
  <conditionalFormatting sqref="F23:F26">
    <cfRule type="containsText" dxfId="47" priority="29" operator="containsText" text="Medio Bajo">
      <formula>NOT(ISERROR(SEARCH("Medio Bajo",F23)))</formula>
    </cfRule>
    <cfRule type="containsText" dxfId="46" priority="30" operator="containsText" text="Medio Alto">
      <formula>NOT(ISERROR(SEARCH("Medio Alto",F23)))</formula>
    </cfRule>
    <cfRule type="containsText" dxfId="45" priority="31" operator="containsText" text="Bajo">
      <formula>NOT(ISERROR(SEARCH("Bajo",F23)))</formula>
    </cfRule>
    <cfRule type="containsText" dxfId="44" priority="32" operator="containsText" text="Alto">
      <formula>NOT(ISERROR(SEARCH("Alto",F23)))</formula>
    </cfRule>
  </conditionalFormatting>
  <conditionalFormatting sqref="F28:F31">
    <cfRule type="containsText" dxfId="43" priority="25" operator="containsText" text="Medio Bajo">
      <formula>NOT(ISERROR(SEARCH("Medio Bajo",F28)))</formula>
    </cfRule>
    <cfRule type="containsText" dxfId="42" priority="26" operator="containsText" text="Medio Alto">
      <formula>NOT(ISERROR(SEARCH("Medio Alto",F28)))</formula>
    </cfRule>
    <cfRule type="containsText" dxfId="41" priority="27" operator="containsText" text="Bajo">
      <formula>NOT(ISERROR(SEARCH("Bajo",F28)))</formula>
    </cfRule>
    <cfRule type="containsText" dxfId="40" priority="28" operator="containsText" text="Alto">
      <formula>NOT(ISERROR(SEARCH("Alto",F28)))</formula>
    </cfRule>
  </conditionalFormatting>
  <conditionalFormatting sqref="F33:F36">
    <cfRule type="containsText" dxfId="39" priority="17" operator="containsText" text="Medio Bajo">
      <formula>NOT(ISERROR(SEARCH("Medio Bajo",F33)))</formula>
    </cfRule>
    <cfRule type="containsText" dxfId="38" priority="18" operator="containsText" text="Medio Alto">
      <formula>NOT(ISERROR(SEARCH("Medio Alto",F33)))</formula>
    </cfRule>
    <cfRule type="containsText" dxfId="37" priority="19" operator="containsText" text="Bajo">
      <formula>NOT(ISERROR(SEARCH("Bajo",F33)))</formula>
    </cfRule>
    <cfRule type="containsText" dxfId="36" priority="20" operator="containsText" text="Alto">
      <formula>NOT(ISERROR(SEARCH("Alto",F33)))</formula>
    </cfRule>
  </conditionalFormatting>
  <conditionalFormatting sqref="F38:F41">
    <cfRule type="containsText" dxfId="35" priority="13" operator="containsText" text="Medio Bajo">
      <formula>NOT(ISERROR(SEARCH("Medio Bajo",F38)))</formula>
    </cfRule>
    <cfRule type="containsText" dxfId="34" priority="14" operator="containsText" text="Medio Alto">
      <formula>NOT(ISERROR(SEARCH("Medio Alto",F38)))</formula>
    </cfRule>
    <cfRule type="containsText" dxfId="33" priority="15" operator="containsText" text="Bajo">
      <formula>NOT(ISERROR(SEARCH("Bajo",F38)))</formula>
    </cfRule>
    <cfRule type="containsText" dxfId="32" priority="16" operator="containsText" text="Alto">
      <formula>NOT(ISERROR(SEARCH("Alto",F38)))</formula>
    </cfRule>
  </conditionalFormatting>
  <conditionalFormatting sqref="F43:F46">
    <cfRule type="containsText" dxfId="31" priority="9" operator="containsText" text="Medio Bajo">
      <formula>NOT(ISERROR(SEARCH("Medio Bajo",F43)))</formula>
    </cfRule>
    <cfRule type="containsText" dxfId="30" priority="10" operator="containsText" text="Medio Alto">
      <formula>NOT(ISERROR(SEARCH("Medio Alto",F43)))</formula>
    </cfRule>
    <cfRule type="containsText" dxfId="29" priority="11" operator="containsText" text="Bajo">
      <formula>NOT(ISERROR(SEARCH("Bajo",F43)))</formula>
    </cfRule>
    <cfRule type="containsText" dxfId="28" priority="12" operator="containsText" text="Alto">
      <formula>NOT(ISERROR(SEARCH("Alto",F43)))</formula>
    </cfRule>
  </conditionalFormatting>
  <conditionalFormatting sqref="F48:F51">
    <cfRule type="containsText" dxfId="27" priority="5" operator="containsText" text="Medio Bajo">
      <formula>NOT(ISERROR(SEARCH("Medio Bajo",F48)))</formula>
    </cfRule>
    <cfRule type="containsText" dxfId="26" priority="6" operator="containsText" text="Medio Alto">
      <formula>NOT(ISERROR(SEARCH("Medio Alto",F48)))</formula>
    </cfRule>
    <cfRule type="containsText" dxfId="25" priority="7" operator="containsText" text="Bajo">
      <formula>NOT(ISERROR(SEARCH("Bajo",F48)))</formula>
    </cfRule>
    <cfRule type="containsText" dxfId="24" priority="8" operator="containsText" text="Alto">
      <formula>NOT(ISERROR(SEARCH("Alto",F48)))</formula>
    </cfRule>
  </conditionalFormatting>
  <conditionalFormatting sqref="F53:F56">
    <cfRule type="containsText" dxfId="23" priority="1" operator="containsText" text="Medio Bajo">
      <formula>NOT(ISERROR(SEARCH("Medio Bajo",F53)))</formula>
    </cfRule>
    <cfRule type="containsText" dxfId="22" priority="2" operator="containsText" text="Medio Alto">
      <formula>NOT(ISERROR(SEARCH("Medio Alto",F53)))</formula>
    </cfRule>
    <cfRule type="containsText" dxfId="21" priority="3" operator="containsText" text="Bajo">
      <formula>NOT(ISERROR(SEARCH("Bajo",F53)))</formula>
    </cfRule>
    <cfRule type="containsText" dxfId="20" priority="4" operator="containsText" text="Alto">
      <formula>NOT(ISERROR(SEARCH("Alto",F53)))</formula>
    </cfRule>
  </conditionalFormatting>
  <dataValidations count="1">
    <dataValidation type="list" allowBlank="1" showInputMessage="1" showErrorMessage="1" sqref="E43:E46 E53:E56 E13:E16 E18:E21 E23:E26 E28:E31 E33:E36 E38:E41 E48:E51 E8:E11" xr:uid="{00000000-0002-0000-0100-000000000000}">
      <formula1>"92,65,35,8"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53"/>
  <sheetViews>
    <sheetView showGridLines="0" showRowColHeaders="0" topLeftCell="A4" workbookViewId="0">
      <selection activeCell="E19" sqref="E19"/>
    </sheetView>
  </sheetViews>
  <sheetFormatPr baseColWidth="10" defaultColWidth="11.453125" defaultRowHeight="12.5" x14ac:dyDescent="0.25"/>
  <cols>
    <col min="1" max="1" width="5.81640625" style="34" customWidth="1"/>
    <col min="2" max="4" width="5.453125" style="34" customWidth="1"/>
    <col min="5" max="5" width="1.453125" style="34" customWidth="1"/>
    <col min="6" max="8" width="5.453125" style="34" customWidth="1"/>
    <col min="9" max="9" width="1.453125" style="34" customWidth="1"/>
    <col min="10" max="12" width="5.453125" style="34" customWidth="1"/>
    <col min="13" max="13" width="1.453125" style="34" customWidth="1"/>
    <col min="14" max="15" width="5.453125" style="34" customWidth="1"/>
    <col min="16" max="16" width="5.453125" style="42" customWidth="1"/>
    <col min="17" max="17" width="1.26953125" style="34" customWidth="1"/>
    <col min="18" max="19" width="9.26953125" style="34" customWidth="1"/>
    <col min="20" max="20" width="5.453125" style="34" customWidth="1"/>
    <col min="21" max="21" width="15.1796875" style="34" customWidth="1"/>
    <col min="22" max="22" width="21.26953125" style="34" customWidth="1"/>
    <col min="23" max="154" width="5.453125" style="34" customWidth="1"/>
    <col min="155" max="16384" width="11.453125" style="34"/>
  </cols>
  <sheetData>
    <row r="2" spans="2:24" s="35" customFormat="1" ht="21" customHeight="1" x14ac:dyDescent="0.25">
      <c r="B2" s="78"/>
      <c r="C2" s="78"/>
      <c r="D2" s="78"/>
      <c r="E2" s="78"/>
      <c r="F2" s="78"/>
      <c r="G2" s="77" t="s">
        <v>26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3" t="s">
        <v>24</v>
      </c>
      <c r="W2" s="34"/>
      <c r="X2" s="34"/>
    </row>
    <row r="3" spans="2:24" s="35" customFormat="1" ht="21" customHeight="1" x14ac:dyDescent="0.25">
      <c r="B3" s="78"/>
      <c r="C3" s="78"/>
      <c r="D3" s="78"/>
      <c r="E3" s="78"/>
      <c r="F3" s="78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6" t="s">
        <v>25</v>
      </c>
      <c r="W3" s="34"/>
      <c r="X3" s="34"/>
    </row>
    <row r="4" spans="2:24" s="35" customFormat="1" ht="21" customHeight="1" x14ac:dyDescent="0.25">
      <c r="B4" s="78"/>
      <c r="C4" s="78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33" t="s">
        <v>10</v>
      </c>
      <c r="W4" s="34"/>
      <c r="X4" s="34"/>
    </row>
    <row r="5" spans="2:24" s="35" customFormat="1" ht="21" customHeight="1" x14ac:dyDescent="0.25">
      <c r="B5" s="78"/>
      <c r="C5" s="78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33" t="s">
        <v>57</v>
      </c>
      <c r="W5" s="34"/>
      <c r="X5" s="34"/>
    </row>
    <row r="7" spans="2:24" ht="15.5" x14ac:dyDescent="0.35">
      <c r="B7" s="80" t="s">
        <v>27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2:24" s="37" customFormat="1" ht="10" x14ac:dyDescent="0.2">
      <c r="P8" s="38"/>
    </row>
    <row r="9" spans="2:24" s="37" customFormat="1" ht="10" x14ac:dyDescent="0.2">
      <c r="P9" s="38"/>
    </row>
    <row r="10" spans="2:24" s="37" customFormat="1" ht="23.25" customHeight="1" x14ac:dyDescent="0.2">
      <c r="B10" s="84" t="s">
        <v>28</v>
      </c>
      <c r="C10" s="85"/>
      <c r="D10" s="86"/>
      <c r="F10" s="82">
        <v>250000000</v>
      </c>
      <c r="G10" s="82"/>
      <c r="H10" s="82"/>
    </row>
    <row r="11" spans="2:24" s="37" customFormat="1" ht="4.5" customHeight="1" x14ac:dyDescent="0.2">
      <c r="P11" s="38"/>
    </row>
    <row r="12" spans="2:24" s="37" customFormat="1" ht="23.25" customHeight="1" x14ac:dyDescent="0.2">
      <c r="B12" s="83" t="s">
        <v>29</v>
      </c>
      <c r="C12" s="83"/>
      <c r="D12" s="83"/>
      <c r="F12" s="83" t="s">
        <v>30</v>
      </c>
      <c r="G12" s="83"/>
      <c r="H12" s="83"/>
      <c r="J12" s="74" t="s">
        <v>32</v>
      </c>
      <c r="K12" s="75"/>
      <c r="L12" s="76"/>
      <c r="N12" s="81" t="s">
        <v>31</v>
      </c>
      <c r="O12" s="81"/>
      <c r="P12" s="81"/>
      <c r="R12" s="43" t="s">
        <v>34</v>
      </c>
      <c r="S12" s="39">
        <v>0</v>
      </c>
      <c r="U12" s="44" t="s">
        <v>39</v>
      </c>
      <c r="V12" s="40">
        <v>250000000</v>
      </c>
    </row>
    <row r="13" spans="2:24" s="37" customFormat="1" ht="23.25" customHeight="1" x14ac:dyDescent="0.2">
      <c r="B13" s="79">
        <v>42387</v>
      </c>
      <c r="C13" s="79"/>
      <c r="D13" s="79"/>
      <c r="F13" s="79">
        <v>44912</v>
      </c>
      <c r="G13" s="79"/>
      <c r="H13" s="79"/>
      <c r="J13" s="93">
        <f>IF(F13="","",F13-B13)/360</f>
        <v>7.0138888888888893</v>
      </c>
      <c r="K13" s="94"/>
      <c r="L13" s="95"/>
      <c r="N13" s="79">
        <v>44285</v>
      </c>
      <c r="O13" s="79"/>
      <c r="P13" s="79"/>
      <c r="R13" s="43" t="s">
        <v>33</v>
      </c>
      <c r="S13" s="53">
        <v>5.7500000000000002E-2</v>
      </c>
      <c r="U13" s="44" t="s">
        <v>38</v>
      </c>
      <c r="V13" s="40">
        <v>250000000</v>
      </c>
    </row>
    <row r="14" spans="2:24" s="37" customFormat="1" ht="4.5" customHeight="1" x14ac:dyDescent="0.2">
      <c r="P14" s="38"/>
    </row>
    <row r="15" spans="2:24" s="37" customFormat="1" ht="26.25" customHeight="1" x14ac:dyDescent="0.2">
      <c r="B15" s="87" t="s">
        <v>35</v>
      </c>
      <c r="C15" s="87"/>
      <c r="D15" s="87"/>
      <c r="F15" s="92" t="e">
        <f>F10*(S13/S12)</f>
        <v>#DIV/0!</v>
      </c>
      <c r="G15" s="92"/>
      <c r="H15" s="92"/>
      <c r="P15" s="38"/>
      <c r="U15" s="44" t="s">
        <v>40</v>
      </c>
      <c r="V15" s="41">
        <v>0.06</v>
      </c>
    </row>
    <row r="16" spans="2:24" s="37" customFormat="1" ht="4.5" customHeight="1" x14ac:dyDescent="0.2">
      <c r="P16" s="38"/>
    </row>
    <row r="17" spans="2:22" s="37" customFormat="1" ht="26.25" customHeight="1" x14ac:dyDescent="0.2">
      <c r="B17" s="87" t="s">
        <v>36</v>
      </c>
      <c r="C17" s="87"/>
      <c r="D17" s="87"/>
      <c r="F17" s="88" t="e">
        <f>F15*(V12/V13)</f>
        <v>#DIV/0!</v>
      </c>
      <c r="G17" s="88"/>
      <c r="H17" s="88"/>
      <c r="P17" s="38"/>
      <c r="U17" s="44" t="s">
        <v>41</v>
      </c>
      <c r="V17" s="41">
        <v>0.01</v>
      </c>
    </row>
    <row r="18" spans="2:22" s="37" customFormat="1" ht="4.5" customHeight="1" x14ac:dyDescent="0.2">
      <c r="P18" s="38"/>
    </row>
    <row r="19" spans="2:22" s="37" customFormat="1" ht="26.25" customHeight="1" x14ac:dyDescent="0.2">
      <c r="B19" s="89" t="s">
        <v>37</v>
      </c>
      <c r="C19" s="90"/>
      <c r="D19" s="91"/>
      <c r="E19" s="45" t="e">
        <f>#REF!*( xxx/F10)</f>
        <v>#REF!</v>
      </c>
      <c r="F19" s="92" t="e">
        <f>F17*(1+V15)/(1+V17)</f>
        <v>#DIV/0!</v>
      </c>
      <c r="G19" s="92"/>
      <c r="H19" s="92"/>
      <c r="P19" s="38"/>
    </row>
    <row r="20" spans="2:22" s="37" customFormat="1" ht="26.25" customHeight="1" x14ac:dyDescent="0.2">
      <c r="P20" s="38"/>
    </row>
    <row r="21" spans="2:22" s="37" customFormat="1" ht="26.25" customHeight="1" x14ac:dyDescent="0.2">
      <c r="P21" s="38"/>
    </row>
    <row r="22" spans="2:22" s="37" customFormat="1" ht="26.25" customHeight="1" x14ac:dyDescent="0.2">
      <c r="P22" s="38"/>
    </row>
    <row r="23" spans="2:22" s="37" customFormat="1" ht="26.25" customHeight="1" x14ac:dyDescent="0.2">
      <c r="P23" s="38"/>
    </row>
    <row r="24" spans="2:22" s="37" customFormat="1" ht="26.25" customHeight="1" x14ac:dyDescent="0.2">
      <c r="P24" s="38"/>
    </row>
    <row r="25" spans="2:22" s="37" customFormat="1" ht="26.25" customHeight="1" x14ac:dyDescent="0.2">
      <c r="P25" s="38"/>
    </row>
    <row r="26" spans="2:22" s="37" customFormat="1" ht="26.25" customHeight="1" x14ac:dyDescent="0.2">
      <c r="P26" s="38"/>
    </row>
    <row r="27" spans="2:22" s="37" customFormat="1" ht="26.25" customHeight="1" x14ac:dyDescent="0.2">
      <c r="P27" s="38"/>
    </row>
    <row r="28" spans="2:22" s="37" customFormat="1" ht="10" x14ac:dyDescent="0.2">
      <c r="P28" s="38"/>
    </row>
    <row r="29" spans="2:22" s="37" customFormat="1" ht="10" x14ac:dyDescent="0.2">
      <c r="P29" s="38"/>
    </row>
    <row r="30" spans="2:22" s="37" customFormat="1" ht="10" x14ac:dyDescent="0.2">
      <c r="P30" s="38"/>
    </row>
    <row r="31" spans="2:22" s="37" customFormat="1" ht="10" x14ac:dyDescent="0.2"/>
    <row r="32" spans="2:22" s="37" customFormat="1" ht="10" x14ac:dyDescent="0.2"/>
    <row r="33" spans="16:16" s="37" customFormat="1" ht="10" x14ac:dyDescent="0.2"/>
    <row r="34" spans="16:16" s="37" customFormat="1" ht="10" x14ac:dyDescent="0.2">
      <c r="P34" s="38"/>
    </row>
    <row r="35" spans="16:16" s="37" customFormat="1" ht="10" x14ac:dyDescent="0.2">
      <c r="P35" s="38"/>
    </row>
    <row r="36" spans="16:16" s="37" customFormat="1" ht="10" x14ac:dyDescent="0.2">
      <c r="P36" s="38"/>
    </row>
    <row r="37" spans="16:16" s="37" customFormat="1" ht="10" x14ac:dyDescent="0.2">
      <c r="P37" s="38"/>
    </row>
    <row r="38" spans="16:16" s="37" customFormat="1" ht="10" x14ac:dyDescent="0.2">
      <c r="P38" s="38"/>
    </row>
    <row r="39" spans="16:16" s="37" customFormat="1" ht="10" x14ac:dyDescent="0.2">
      <c r="P39" s="38"/>
    </row>
    <row r="40" spans="16:16" s="37" customFormat="1" ht="10" x14ac:dyDescent="0.2">
      <c r="P40" s="38"/>
    </row>
    <row r="41" spans="16:16" s="37" customFormat="1" ht="10" x14ac:dyDescent="0.2">
      <c r="P41" s="38"/>
    </row>
    <row r="42" spans="16:16" s="37" customFormat="1" ht="10" x14ac:dyDescent="0.2">
      <c r="P42" s="38"/>
    </row>
    <row r="43" spans="16:16" s="37" customFormat="1" ht="10" x14ac:dyDescent="0.2">
      <c r="P43" s="38"/>
    </row>
    <row r="44" spans="16:16" s="37" customFormat="1" ht="10" x14ac:dyDescent="0.2">
      <c r="P44" s="38"/>
    </row>
    <row r="45" spans="16:16" s="37" customFormat="1" ht="10" x14ac:dyDescent="0.2">
      <c r="P45" s="38"/>
    </row>
    <row r="46" spans="16:16" s="37" customFormat="1" ht="10" x14ac:dyDescent="0.2">
      <c r="P46" s="38"/>
    </row>
    <row r="47" spans="16:16" s="37" customFormat="1" ht="10" x14ac:dyDescent="0.2">
      <c r="P47" s="38"/>
    </row>
    <row r="48" spans="16:16" s="37" customFormat="1" ht="10" x14ac:dyDescent="0.2">
      <c r="P48" s="38"/>
    </row>
    <row r="49" spans="16:16" s="37" customFormat="1" ht="10" x14ac:dyDescent="0.2">
      <c r="P49" s="38"/>
    </row>
    <row r="50" spans="16:16" s="37" customFormat="1" ht="10" x14ac:dyDescent="0.2">
      <c r="P50" s="38"/>
    </row>
    <row r="51" spans="16:16" s="37" customFormat="1" ht="10" x14ac:dyDescent="0.2">
      <c r="P51" s="38"/>
    </row>
    <row r="52" spans="16:16" s="37" customFormat="1" ht="10" x14ac:dyDescent="0.2">
      <c r="P52" s="38"/>
    </row>
    <row r="53" spans="16:16" s="37" customFormat="1" ht="10" x14ac:dyDescent="0.2">
      <c r="P53" s="38"/>
    </row>
  </sheetData>
  <sheetProtection algorithmName="SHA-512" hashValue="lqEgfgtNbojdGV1dHaMndIwYgg7rS2JZWviW3RlwxGLYTHglewY/NgOyqmJCcKyZck1E+8kY0tMlV4l1vBO52A==" saltValue="hfEjveCEYrpMdZZoc3VYfg==" spinCount="100000" sheet="1" objects="1" scenarios="1"/>
  <mergeCells count="19">
    <mergeCell ref="B17:D17"/>
    <mergeCell ref="F17:H17"/>
    <mergeCell ref="B19:D19"/>
    <mergeCell ref="F19:H19"/>
    <mergeCell ref="J13:L13"/>
    <mergeCell ref="B15:D15"/>
    <mergeCell ref="F15:H15"/>
    <mergeCell ref="F13:H13"/>
    <mergeCell ref="J12:L12"/>
    <mergeCell ref="G2:U5"/>
    <mergeCell ref="B2:F5"/>
    <mergeCell ref="B13:D13"/>
    <mergeCell ref="B7:V7"/>
    <mergeCell ref="N12:P12"/>
    <mergeCell ref="N13:P13"/>
    <mergeCell ref="F10:H10"/>
    <mergeCell ref="F12:H12"/>
    <mergeCell ref="B10:D10"/>
    <mergeCell ref="B12:D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53"/>
  <sheetViews>
    <sheetView showGridLines="0" showRowColHeaders="0" topLeftCell="A4" workbookViewId="0">
      <selection activeCell="E19" sqref="E19"/>
    </sheetView>
  </sheetViews>
  <sheetFormatPr baseColWidth="10" defaultColWidth="11.453125" defaultRowHeight="12.5" x14ac:dyDescent="0.25"/>
  <cols>
    <col min="1" max="1" width="5.81640625" style="34" customWidth="1"/>
    <col min="2" max="4" width="5.453125" style="34" customWidth="1"/>
    <col min="5" max="5" width="1.453125" style="34" customWidth="1"/>
    <col min="6" max="8" width="5.453125" style="34" customWidth="1"/>
    <col min="9" max="9" width="1.453125" style="34" customWidth="1"/>
    <col min="10" max="12" width="5.453125" style="34" customWidth="1"/>
    <col min="13" max="13" width="1.453125" style="34" customWidth="1"/>
    <col min="14" max="15" width="5.453125" style="34" customWidth="1"/>
    <col min="16" max="16" width="5.453125" style="42" customWidth="1"/>
    <col min="17" max="17" width="1.26953125" style="34" customWidth="1"/>
    <col min="18" max="19" width="9.26953125" style="34" customWidth="1"/>
    <col min="20" max="20" width="5.453125" style="34" customWidth="1"/>
    <col min="21" max="21" width="15.1796875" style="34" customWidth="1"/>
    <col min="22" max="22" width="21.26953125" style="34" customWidth="1"/>
    <col min="23" max="154" width="5.453125" style="34" customWidth="1"/>
    <col min="155" max="16384" width="11.453125" style="34"/>
  </cols>
  <sheetData>
    <row r="2" spans="2:24" s="35" customFormat="1" ht="21" customHeight="1" x14ac:dyDescent="0.25">
      <c r="B2" s="78"/>
      <c r="C2" s="78"/>
      <c r="D2" s="78"/>
      <c r="E2" s="78"/>
      <c r="F2" s="78"/>
      <c r="G2" s="77" t="s">
        <v>26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3" t="s">
        <v>24</v>
      </c>
      <c r="W2" s="34"/>
      <c r="X2" s="34"/>
    </row>
    <row r="3" spans="2:24" s="35" customFormat="1" ht="21" customHeight="1" x14ac:dyDescent="0.25">
      <c r="B3" s="78"/>
      <c r="C3" s="78"/>
      <c r="D3" s="78"/>
      <c r="E3" s="78"/>
      <c r="F3" s="78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6" t="s">
        <v>25</v>
      </c>
      <c r="W3" s="34"/>
      <c r="X3" s="34"/>
    </row>
    <row r="4" spans="2:24" s="35" customFormat="1" ht="21" customHeight="1" x14ac:dyDescent="0.25">
      <c r="B4" s="78"/>
      <c r="C4" s="78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33" t="s">
        <v>10</v>
      </c>
      <c r="W4" s="34"/>
      <c r="X4" s="34"/>
    </row>
    <row r="5" spans="2:24" s="35" customFormat="1" ht="21" customHeight="1" x14ac:dyDescent="0.25">
      <c r="B5" s="78"/>
      <c r="C5" s="78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33" t="s">
        <v>58</v>
      </c>
      <c r="W5" s="34"/>
      <c r="X5" s="34"/>
    </row>
    <row r="7" spans="2:24" ht="15.5" x14ac:dyDescent="0.35">
      <c r="B7" s="80" t="s">
        <v>27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2:24" s="37" customFormat="1" ht="10" x14ac:dyDescent="0.2">
      <c r="P8" s="38"/>
    </row>
    <row r="9" spans="2:24" s="37" customFormat="1" ht="10" x14ac:dyDescent="0.2">
      <c r="P9" s="38"/>
    </row>
    <row r="10" spans="2:24" s="37" customFormat="1" ht="23.25" customHeight="1" x14ac:dyDescent="0.2">
      <c r="B10" s="84" t="s">
        <v>28</v>
      </c>
      <c r="C10" s="85"/>
      <c r="D10" s="86"/>
      <c r="F10" s="82">
        <v>39062100</v>
      </c>
      <c r="G10" s="82"/>
      <c r="H10" s="82"/>
    </row>
    <row r="11" spans="2:24" s="37" customFormat="1" ht="4.5" customHeight="1" x14ac:dyDescent="0.2">
      <c r="P11" s="38"/>
    </row>
    <row r="12" spans="2:24" s="37" customFormat="1" ht="23.25" customHeight="1" x14ac:dyDescent="0.2">
      <c r="B12" s="83" t="s">
        <v>29</v>
      </c>
      <c r="C12" s="83"/>
      <c r="D12" s="83"/>
      <c r="F12" s="83" t="s">
        <v>30</v>
      </c>
      <c r="G12" s="83"/>
      <c r="H12" s="83"/>
      <c r="J12" s="74" t="s">
        <v>32</v>
      </c>
      <c r="K12" s="75"/>
      <c r="L12" s="76"/>
      <c r="N12" s="81" t="s">
        <v>31</v>
      </c>
      <c r="O12" s="81"/>
      <c r="P12" s="81"/>
      <c r="R12" s="43" t="s">
        <v>34</v>
      </c>
      <c r="S12" s="39">
        <v>3.18</v>
      </c>
      <c r="U12" s="44" t="s">
        <v>39</v>
      </c>
      <c r="V12" s="40">
        <v>39062100</v>
      </c>
    </row>
    <row r="13" spans="2:24" s="37" customFormat="1" ht="23.25" customHeight="1" x14ac:dyDescent="0.2">
      <c r="B13" s="79">
        <v>43272</v>
      </c>
      <c r="C13" s="79"/>
      <c r="D13" s="79"/>
      <c r="F13" s="79">
        <v>45076</v>
      </c>
      <c r="G13" s="79"/>
      <c r="H13" s="79"/>
      <c r="J13" s="93">
        <f>IF(F13="","",F13-B13)/360</f>
        <v>5.0111111111111111</v>
      </c>
      <c r="K13" s="94"/>
      <c r="L13" s="95"/>
      <c r="N13" s="79">
        <v>44285</v>
      </c>
      <c r="O13" s="79"/>
      <c r="P13" s="79"/>
      <c r="R13" s="43" t="s">
        <v>33</v>
      </c>
      <c r="S13" s="39">
        <v>3.18</v>
      </c>
      <c r="U13" s="44" t="s">
        <v>38</v>
      </c>
      <c r="V13" s="40">
        <v>39062100</v>
      </c>
    </row>
    <row r="14" spans="2:24" s="37" customFormat="1" ht="4.5" customHeight="1" x14ac:dyDescent="0.2">
      <c r="P14" s="38"/>
    </row>
    <row r="15" spans="2:24" s="37" customFormat="1" ht="26.25" customHeight="1" x14ac:dyDescent="0.2">
      <c r="B15" s="87" t="s">
        <v>35</v>
      </c>
      <c r="C15" s="87"/>
      <c r="D15" s="87"/>
      <c r="F15" s="92">
        <f>F10*(S13/S12)</f>
        <v>39062100</v>
      </c>
      <c r="G15" s="92"/>
      <c r="H15" s="92"/>
      <c r="P15" s="38"/>
      <c r="U15" s="44" t="s">
        <v>40</v>
      </c>
      <c r="V15" s="41">
        <v>0.06</v>
      </c>
    </row>
    <row r="16" spans="2:24" s="37" customFormat="1" ht="4.5" customHeight="1" x14ac:dyDescent="0.2">
      <c r="P16" s="38"/>
      <c r="V16" s="37">
        <v>1</v>
      </c>
    </row>
    <row r="17" spans="2:22" s="37" customFormat="1" ht="26.25" customHeight="1" x14ac:dyDescent="0.2">
      <c r="B17" s="87" t="s">
        <v>36</v>
      </c>
      <c r="C17" s="87"/>
      <c r="D17" s="87"/>
      <c r="F17" s="92">
        <f>F15*(V12/V13)</f>
        <v>39062100</v>
      </c>
      <c r="G17" s="92"/>
      <c r="H17" s="92"/>
      <c r="P17" s="38"/>
      <c r="U17" s="44" t="s">
        <v>41</v>
      </c>
      <c r="V17" s="41"/>
    </row>
    <row r="18" spans="2:22" s="37" customFormat="1" ht="4.5" customHeight="1" x14ac:dyDescent="0.2">
      <c r="P18" s="38"/>
    </row>
    <row r="19" spans="2:22" s="37" customFormat="1" ht="26.25" customHeight="1" x14ac:dyDescent="0.2">
      <c r="B19" s="89" t="s">
        <v>37</v>
      </c>
      <c r="C19" s="90"/>
      <c r="D19" s="91"/>
      <c r="E19" s="45" t="e">
        <f>#REF!*( xxx/F10)</f>
        <v>#REF!</v>
      </c>
      <c r="F19" s="92">
        <f>F17*(1+V15)/(1+V17)</f>
        <v>41405826</v>
      </c>
      <c r="G19" s="92"/>
      <c r="H19" s="92"/>
      <c r="P19" s="38"/>
    </row>
    <row r="20" spans="2:22" s="37" customFormat="1" ht="26.25" customHeight="1" x14ac:dyDescent="0.2">
      <c r="P20" s="38"/>
    </row>
    <row r="21" spans="2:22" s="37" customFormat="1" ht="26.25" customHeight="1" x14ac:dyDescent="0.2">
      <c r="P21" s="38"/>
    </row>
    <row r="22" spans="2:22" s="37" customFormat="1" ht="26.25" customHeight="1" x14ac:dyDescent="0.2">
      <c r="P22" s="38"/>
    </row>
    <row r="23" spans="2:22" s="37" customFormat="1" ht="26.25" customHeight="1" x14ac:dyDescent="0.2">
      <c r="P23" s="38"/>
    </row>
    <row r="24" spans="2:22" s="37" customFormat="1" ht="26.25" customHeight="1" x14ac:dyDescent="0.2">
      <c r="P24" s="38"/>
    </row>
    <row r="25" spans="2:22" s="37" customFormat="1" ht="26.25" customHeight="1" x14ac:dyDescent="0.2">
      <c r="P25" s="38"/>
    </row>
    <row r="26" spans="2:22" s="37" customFormat="1" ht="26.25" customHeight="1" x14ac:dyDescent="0.2">
      <c r="P26" s="38"/>
    </row>
    <row r="27" spans="2:22" s="37" customFormat="1" ht="26.25" customHeight="1" x14ac:dyDescent="0.2">
      <c r="P27" s="38"/>
    </row>
    <row r="28" spans="2:22" s="37" customFormat="1" ht="10" x14ac:dyDescent="0.2">
      <c r="P28" s="38"/>
    </row>
    <row r="29" spans="2:22" s="37" customFormat="1" ht="10" x14ac:dyDescent="0.2">
      <c r="P29" s="38"/>
    </row>
    <row r="30" spans="2:22" s="37" customFormat="1" ht="10" x14ac:dyDescent="0.2">
      <c r="P30" s="38"/>
    </row>
    <row r="31" spans="2:22" s="37" customFormat="1" ht="10" x14ac:dyDescent="0.2"/>
    <row r="32" spans="2:22" s="37" customFormat="1" ht="10" x14ac:dyDescent="0.2"/>
    <row r="33" spans="16:16" s="37" customFormat="1" ht="10" x14ac:dyDescent="0.2"/>
    <row r="34" spans="16:16" s="37" customFormat="1" ht="10" x14ac:dyDescent="0.2">
      <c r="P34" s="38"/>
    </row>
    <row r="35" spans="16:16" s="37" customFormat="1" ht="10" x14ac:dyDescent="0.2">
      <c r="P35" s="38"/>
    </row>
    <row r="36" spans="16:16" s="37" customFormat="1" ht="10" x14ac:dyDescent="0.2">
      <c r="P36" s="38"/>
    </row>
    <row r="37" spans="16:16" s="37" customFormat="1" ht="10" x14ac:dyDescent="0.2">
      <c r="P37" s="38"/>
    </row>
    <row r="38" spans="16:16" s="37" customFormat="1" ht="10" x14ac:dyDescent="0.2">
      <c r="P38" s="38"/>
    </row>
    <row r="39" spans="16:16" s="37" customFormat="1" ht="10" x14ac:dyDescent="0.2">
      <c r="P39" s="38"/>
    </row>
    <row r="40" spans="16:16" s="37" customFormat="1" ht="10" x14ac:dyDescent="0.2">
      <c r="P40" s="38"/>
    </row>
    <row r="41" spans="16:16" s="37" customFormat="1" ht="10" x14ac:dyDescent="0.2">
      <c r="P41" s="38"/>
    </row>
    <row r="42" spans="16:16" s="37" customFormat="1" ht="10" x14ac:dyDescent="0.2">
      <c r="P42" s="38"/>
    </row>
    <row r="43" spans="16:16" s="37" customFormat="1" ht="10" x14ac:dyDescent="0.2">
      <c r="P43" s="38"/>
    </row>
    <row r="44" spans="16:16" s="37" customFormat="1" ht="10" x14ac:dyDescent="0.2">
      <c r="P44" s="38"/>
    </row>
    <row r="45" spans="16:16" s="37" customFormat="1" ht="10" x14ac:dyDescent="0.2">
      <c r="P45" s="38"/>
    </row>
    <row r="46" spans="16:16" s="37" customFormat="1" ht="10" x14ac:dyDescent="0.2">
      <c r="P46" s="38"/>
    </row>
    <row r="47" spans="16:16" s="37" customFormat="1" ht="10" x14ac:dyDescent="0.2">
      <c r="P47" s="38"/>
    </row>
    <row r="48" spans="16:16" s="37" customFormat="1" ht="10" x14ac:dyDescent="0.2">
      <c r="P48" s="38"/>
    </row>
    <row r="49" spans="16:16" s="37" customFormat="1" ht="10" x14ac:dyDescent="0.2">
      <c r="P49" s="38"/>
    </row>
    <row r="50" spans="16:16" s="37" customFormat="1" ht="10" x14ac:dyDescent="0.2">
      <c r="P50" s="38"/>
    </row>
    <row r="51" spans="16:16" s="37" customFormat="1" ht="10" x14ac:dyDescent="0.2">
      <c r="P51" s="38"/>
    </row>
    <row r="52" spans="16:16" s="37" customFormat="1" ht="10" x14ac:dyDescent="0.2">
      <c r="P52" s="38"/>
    </row>
    <row r="53" spans="16:16" s="37" customFormat="1" ht="10" x14ac:dyDescent="0.2">
      <c r="P53" s="38"/>
    </row>
  </sheetData>
  <mergeCells count="19">
    <mergeCell ref="J13:L13"/>
    <mergeCell ref="N13:P13"/>
    <mergeCell ref="B15:D15"/>
    <mergeCell ref="F15:H15"/>
    <mergeCell ref="B2:F5"/>
    <mergeCell ref="G2:U5"/>
    <mergeCell ref="B7:V7"/>
    <mergeCell ref="B10:D10"/>
    <mergeCell ref="F10:H10"/>
    <mergeCell ref="B12:D12"/>
    <mergeCell ref="F12:H12"/>
    <mergeCell ref="J12:L12"/>
    <mergeCell ref="N12:P12"/>
    <mergeCell ref="B17:D17"/>
    <mergeCell ref="F17:H17"/>
    <mergeCell ref="B19:D19"/>
    <mergeCell ref="F19:H19"/>
    <mergeCell ref="B13:D13"/>
    <mergeCell ref="F13:H1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53"/>
  <sheetViews>
    <sheetView showGridLines="0" showRowColHeaders="0" workbookViewId="0">
      <selection activeCell="B12" sqref="B12:D12"/>
    </sheetView>
  </sheetViews>
  <sheetFormatPr baseColWidth="10" defaultColWidth="11.453125" defaultRowHeight="12.5" x14ac:dyDescent="0.25"/>
  <cols>
    <col min="1" max="1" width="5.81640625" style="34" customWidth="1"/>
    <col min="2" max="4" width="5.453125" style="34" customWidth="1"/>
    <col min="5" max="5" width="1.453125" style="34" customWidth="1"/>
    <col min="6" max="8" width="5.453125" style="34" customWidth="1"/>
    <col min="9" max="9" width="1.453125" style="34" customWidth="1"/>
    <col min="10" max="12" width="5.453125" style="34" customWidth="1"/>
    <col min="13" max="13" width="1.453125" style="34" customWidth="1"/>
    <col min="14" max="15" width="5.453125" style="34" customWidth="1"/>
    <col min="16" max="16" width="5.453125" style="42" customWidth="1"/>
    <col min="17" max="17" width="1.26953125" style="34" customWidth="1"/>
    <col min="18" max="19" width="9.26953125" style="34" customWidth="1"/>
    <col min="20" max="20" width="5.453125" style="34" customWidth="1"/>
    <col min="21" max="21" width="15.1796875" style="34" customWidth="1"/>
    <col min="22" max="22" width="21.26953125" style="34" customWidth="1"/>
    <col min="23" max="154" width="5.453125" style="34" customWidth="1"/>
    <col min="155" max="16384" width="11.453125" style="34"/>
  </cols>
  <sheetData>
    <row r="2" spans="2:24" s="35" customFormat="1" ht="21" customHeight="1" x14ac:dyDescent="0.25">
      <c r="B2" s="78"/>
      <c r="C2" s="78"/>
      <c r="D2" s="78"/>
      <c r="E2" s="78"/>
      <c r="F2" s="78"/>
      <c r="G2" s="77" t="s">
        <v>26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3" t="s">
        <v>24</v>
      </c>
      <c r="W2" s="34"/>
      <c r="X2" s="34"/>
    </row>
    <row r="3" spans="2:24" s="35" customFormat="1" ht="21" customHeight="1" x14ac:dyDescent="0.25">
      <c r="B3" s="78"/>
      <c r="C3" s="78"/>
      <c r="D3" s="78"/>
      <c r="E3" s="78"/>
      <c r="F3" s="78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6" t="s">
        <v>25</v>
      </c>
      <c r="W3" s="34"/>
      <c r="X3" s="34"/>
    </row>
    <row r="4" spans="2:24" s="35" customFormat="1" ht="21" customHeight="1" x14ac:dyDescent="0.25">
      <c r="B4" s="78"/>
      <c r="C4" s="78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33" t="s">
        <v>10</v>
      </c>
      <c r="W4" s="34"/>
      <c r="X4" s="34"/>
    </row>
    <row r="5" spans="2:24" s="35" customFormat="1" ht="21" customHeight="1" x14ac:dyDescent="0.25">
      <c r="B5" s="78"/>
      <c r="C5" s="78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33" t="s">
        <v>59</v>
      </c>
      <c r="W5" s="34"/>
      <c r="X5" s="34"/>
    </row>
    <row r="7" spans="2:24" ht="15.5" x14ac:dyDescent="0.35">
      <c r="B7" s="80" t="s">
        <v>27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2:24" s="37" customFormat="1" ht="10" x14ac:dyDescent="0.2">
      <c r="P8" s="38"/>
    </row>
    <row r="9" spans="2:24" s="37" customFormat="1" ht="10" x14ac:dyDescent="0.2">
      <c r="P9" s="38"/>
    </row>
    <row r="10" spans="2:24" s="37" customFormat="1" ht="23.25" customHeight="1" x14ac:dyDescent="0.2">
      <c r="B10" s="84" t="s">
        <v>28</v>
      </c>
      <c r="C10" s="85"/>
      <c r="D10" s="86"/>
      <c r="F10" s="82">
        <v>403933809</v>
      </c>
      <c r="G10" s="82"/>
      <c r="H10" s="82"/>
    </row>
    <row r="11" spans="2:24" s="37" customFormat="1" ht="4.5" customHeight="1" x14ac:dyDescent="0.2">
      <c r="P11" s="38"/>
    </row>
    <row r="12" spans="2:24" s="37" customFormat="1" ht="23.25" customHeight="1" x14ac:dyDescent="0.2">
      <c r="B12" s="83" t="s">
        <v>29</v>
      </c>
      <c r="C12" s="83"/>
      <c r="D12" s="83"/>
      <c r="F12" s="83" t="s">
        <v>30</v>
      </c>
      <c r="G12" s="83"/>
      <c r="H12" s="83"/>
      <c r="J12" s="74" t="s">
        <v>32</v>
      </c>
      <c r="K12" s="75"/>
      <c r="L12" s="76"/>
      <c r="N12" s="81" t="s">
        <v>31</v>
      </c>
      <c r="O12" s="81"/>
      <c r="P12" s="81"/>
      <c r="R12" s="43" t="s">
        <v>34</v>
      </c>
      <c r="S12" s="39">
        <v>3.8</v>
      </c>
      <c r="U12" s="44" t="s">
        <v>39</v>
      </c>
      <c r="V12" s="40">
        <v>403933809</v>
      </c>
    </row>
    <row r="13" spans="2:24" s="37" customFormat="1" ht="23.25" customHeight="1" x14ac:dyDescent="0.2">
      <c r="B13" s="79">
        <v>43817</v>
      </c>
      <c r="C13" s="79"/>
      <c r="D13" s="79"/>
      <c r="F13" s="79">
        <v>45626</v>
      </c>
      <c r="G13" s="79"/>
      <c r="H13" s="79"/>
      <c r="J13" s="93">
        <f>IF(F13="","",F13-B13)/360</f>
        <v>5.0250000000000004</v>
      </c>
      <c r="K13" s="94"/>
      <c r="L13" s="95"/>
      <c r="N13" s="79">
        <v>44285</v>
      </c>
      <c r="O13" s="79"/>
      <c r="P13" s="79"/>
      <c r="R13" s="43" t="s">
        <v>33</v>
      </c>
      <c r="S13" s="39">
        <v>3.8</v>
      </c>
      <c r="U13" s="44" t="s">
        <v>38</v>
      </c>
      <c r="V13" s="40">
        <v>403933809</v>
      </c>
    </row>
    <row r="14" spans="2:24" s="37" customFormat="1" ht="4.5" customHeight="1" x14ac:dyDescent="0.2">
      <c r="P14" s="38"/>
    </row>
    <row r="15" spans="2:24" s="37" customFormat="1" ht="26.25" customHeight="1" x14ac:dyDescent="0.2">
      <c r="B15" s="87" t="s">
        <v>35</v>
      </c>
      <c r="C15" s="87"/>
      <c r="D15" s="87"/>
      <c r="F15" s="92">
        <f>F10*(S13/S12)</f>
        <v>403933809</v>
      </c>
      <c r="G15" s="92"/>
      <c r="H15" s="92"/>
      <c r="P15" s="38"/>
      <c r="U15" s="44" t="s">
        <v>40</v>
      </c>
      <c r="V15" s="41">
        <v>0.06</v>
      </c>
    </row>
    <row r="16" spans="2:24" s="37" customFormat="1" ht="4.5" customHeight="1" x14ac:dyDescent="0.2">
      <c r="P16" s="38"/>
    </row>
    <row r="17" spans="2:22" s="37" customFormat="1" ht="26.25" customHeight="1" x14ac:dyDescent="0.2">
      <c r="B17" s="87" t="s">
        <v>36</v>
      </c>
      <c r="C17" s="87"/>
      <c r="D17" s="87"/>
      <c r="F17" s="92">
        <f>F15*(V12/V13)</f>
        <v>403933809</v>
      </c>
      <c r="G17" s="92"/>
      <c r="H17" s="92"/>
      <c r="P17" s="38"/>
      <c r="U17" s="44" t="s">
        <v>41</v>
      </c>
      <c r="V17" s="41">
        <v>0.01</v>
      </c>
    </row>
    <row r="18" spans="2:22" s="37" customFormat="1" ht="4.5" customHeight="1" x14ac:dyDescent="0.2">
      <c r="P18" s="38"/>
    </row>
    <row r="19" spans="2:22" s="37" customFormat="1" ht="26.25" customHeight="1" x14ac:dyDescent="0.2">
      <c r="B19" s="89" t="s">
        <v>37</v>
      </c>
      <c r="C19" s="90"/>
      <c r="D19" s="91"/>
      <c r="E19" s="45" t="e">
        <f>#REF!*( xxx/F10)</f>
        <v>#REF!</v>
      </c>
      <c r="F19" s="92">
        <f>F17*(1+V15)/(1+V17)</f>
        <v>423930532.21782178</v>
      </c>
      <c r="G19" s="92"/>
      <c r="H19" s="92"/>
      <c r="P19" s="38"/>
    </row>
    <row r="20" spans="2:22" s="37" customFormat="1" ht="26.25" customHeight="1" x14ac:dyDescent="0.2">
      <c r="P20" s="38"/>
    </row>
    <row r="21" spans="2:22" s="37" customFormat="1" ht="26.25" customHeight="1" x14ac:dyDescent="0.2">
      <c r="P21" s="38"/>
    </row>
    <row r="22" spans="2:22" s="37" customFormat="1" ht="26.25" customHeight="1" x14ac:dyDescent="0.2">
      <c r="P22" s="38"/>
    </row>
    <row r="23" spans="2:22" s="37" customFormat="1" ht="26.25" customHeight="1" x14ac:dyDescent="0.2">
      <c r="P23" s="38"/>
    </row>
    <row r="24" spans="2:22" s="37" customFormat="1" ht="26.25" customHeight="1" x14ac:dyDescent="0.2">
      <c r="P24" s="38"/>
    </row>
    <row r="25" spans="2:22" s="37" customFormat="1" ht="26.25" customHeight="1" x14ac:dyDescent="0.2">
      <c r="P25" s="38"/>
    </row>
    <row r="26" spans="2:22" s="37" customFormat="1" ht="26.25" customHeight="1" x14ac:dyDescent="0.2">
      <c r="P26" s="38"/>
    </row>
    <row r="27" spans="2:22" s="37" customFormat="1" ht="26.25" customHeight="1" x14ac:dyDescent="0.2">
      <c r="P27" s="38"/>
    </row>
    <row r="28" spans="2:22" s="37" customFormat="1" ht="10" x14ac:dyDescent="0.2">
      <c r="P28" s="38"/>
    </row>
    <row r="29" spans="2:22" s="37" customFormat="1" ht="10" x14ac:dyDescent="0.2">
      <c r="P29" s="38"/>
    </row>
    <row r="30" spans="2:22" s="37" customFormat="1" ht="10" x14ac:dyDescent="0.2">
      <c r="P30" s="38"/>
    </row>
    <row r="31" spans="2:22" s="37" customFormat="1" ht="10" x14ac:dyDescent="0.2"/>
    <row r="32" spans="2:22" s="37" customFormat="1" ht="10" x14ac:dyDescent="0.2"/>
    <row r="33" spans="16:16" s="37" customFormat="1" ht="10" x14ac:dyDescent="0.2"/>
    <row r="34" spans="16:16" s="37" customFormat="1" ht="10" x14ac:dyDescent="0.2">
      <c r="P34" s="38"/>
    </row>
    <row r="35" spans="16:16" s="37" customFormat="1" ht="10" x14ac:dyDescent="0.2">
      <c r="P35" s="38"/>
    </row>
    <row r="36" spans="16:16" s="37" customFormat="1" ht="10" x14ac:dyDescent="0.2">
      <c r="P36" s="38"/>
    </row>
    <row r="37" spans="16:16" s="37" customFormat="1" ht="10" x14ac:dyDescent="0.2">
      <c r="P37" s="38"/>
    </row>
    <row r="38" spans="16:16" s="37" customFormat="1" ht="10" x14ac:dyDescent="0.2">
      <c r="P38" s="38"/>
    </row>
    <row r="39" spans="16:16" s="37" customFormat="1" ht="10" x14ac:dyDescent="0.2">
      <c r="P39" s="38"/>
    </row>
    <row r="40" spans="16:16" s="37" customFormat="1" ht="10" x14ac:dyDescent="0.2">
      <c r="P40" s="38"/>
    </row>
    <row r="41" spans="16:16" s="37" customFormat="1" ht="10" x14ac:dyDescent="0.2">
      <c r="P41" s="38"/>
    </row>
    <row r="42" spans="16:16" s="37" customFormat="1" ht="10" x14ac:dyDescent="0.2">
      <c r="P42" s="38"/>
    </row>
    <row r="43" spans="16:16" s="37" customFormat="1" ht="10" x14ac:dyDescent="0.2">
      <c r="P43" s="38"/>
    </row>
    <row r="44" spans="16:16" s="37" customFormat="1" ht="10" x14ac:dyDescent="0.2">
      <c r="P44" s="38"/>
    </row>
    <row r="45" spans="16:16" s="37" customFormat="1" ht="10" x14ac:dyDescent="0.2">
      <c r="P45" s="38"/>
    </row>
    <row r="46" spans="16:16" s="37" customFormat="1" ht="10" x14ac:dyDescent="0.2">
      <c r="P46" s="38"/>
    </row>
    <row r="47" spans="16:16" s="37" customFormat="1" ht="10" x14ac:dyDescent="0.2">
      <c r="P47" s="38"/>
    </row>
    <row r="48" spans="16:16" s="37" customFormat="1" ht="10" x14ac:dyDescent="0.2">
      <c r="P48" s="38"/>
    </row>
    <row r="49" spans="16:16" s="37" customFormat="1" ht="10" x14ac:dyDescent="0.2">
      <c r="P49" s="38"/>
    </row>
    <row r="50" spans="16:16" s="37" customFormat="1" ht="10" x14ac:dyDescent="0.2">
      <c r="P50" s="38"/>
    </row>
    <row r="51" spans="16:16" s="37" customFormat="1" ht="10" x14ac:dyDescent="0.2">
      <c r="P51" s="38"/>
    </row>
    <row r="52" spans="16:16" s="37" customFormat="1" ht="10" x14ac:dyDescent="0.2">
      <c r="P52" s="38"/>
    </row>
    <row r="53" spans="16:16" s="37" customFormat="1" ht="10" x14ac:dyDescent="0.2">
      <c r="P53" s="38"/>
    </row>
  </sheetData>
  <sheetProtection algorithmName="SHA-512" hashValue="43DTBM/Zao2+Y7FzPuschsf8IAsDCU2AjwcV4NPxlbvcvXSDt7MHtlX+HFaUNo1reC8PhYf0qTZn87KoVFxXZQ==" saltValue="Vfx8LXZh/uGJP8MTcGrAUA==" spinCount="100000" sheet="1" objects="1" scenarios="1"/>
  <mergeCells count="19">
    <mergeCell ref="J13:L13"/>
    <mergeCell ref="N13:P13"/>
    <mergeCell ref="B15:D15"/>
    <mergeCell ref="F15:H15"/>
    <mergeCell ref="B2:F5"/>
    <mergeCell ref="G2:U5"/>
    <mergeCell ref="B7:V7"/>
    <mergeCell ref="B10:D10"/>
    <mergeCell ref="F10:H10"/>
    <mergeCell ref="B12:D12"/>
    <mergeCell ref="F12:H12"/>
    <mergeCell ref="J12:L12"/>
    <mergeCell ref="N12:P12"/>
    <mergeCell ref="B17:D17"/>
    <mergeCell ref="F17:H17"/>
    <mergeCell ref="B19:D19"/>
    <mergeCell ref="F19:H19"/>
    <mergeCell ref="B13:D13"/>
    <mergeCell ref="F13:H13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13"/>
  <sheetViews>
    <sheetView showGridLines="0" showRowColHeaders="0" workbookViewId="0">
      <selection activeCell="D10" sqref="D10"/>
    </sheetView>
  </sheetViews>
  <sheetFormatPr baseColWidth="10" defaultRowHeight="14.5" x14ac:dyDescent="0.35"/>
  <cols>
    <col min="1" max="1" width="2.453125" customWidth="1"/>
    <col min="2" max="2" width="20.54296875" customWidth="1"/>
    <col min="3" max="3" width="17.1796875" customWidth="1"/>
    <col min="4" max="4" width="17.81640625" customWidth="1"/>
    <col min="5" max="8" width="15.7265625" customWidth="1"/>
    <col min="9" max="9" width="18.7265625" customWidth="1"/>
    <col min="10" max="10" width="14.26953125" customWidth="1"/>
    <col min="11" max="11" width="22.26953125" customWidth="1"/>
    <col min="13" max="13" width="17.54296875" customWidth="1"/>
    <col min="14" max="14" width="17.1796875" customWidth="1"/>
    <col min="15" max="15" width="15.26953125" customWidth="1"/>
    <col min="16" max="16" width="15.7265625" customWidth="1"/>
  </cols>
  <sheetData>
    <row r="2" spans="2:24" s="35" customFormat="1" ht="21" customHeight="1" x14ac:dyDescent="0.35">
      <c r="B2" s="105"/>
      <c r="C2" s="106"/>
      <c r="D2" s="96" t="s">
        <v>26</v>
      </c>
      <c r="E2" s="97"/>
      <c r="F2" s="97"/>
      <c r="G2" s="97"/>
      <c r="H2" s="97"/>
      <c r="I2" s="97"/>
      <c r="J2" s="98"/>
      <c r="K2" s="33" t="s">
        <v>24</v>
      </c>
      <c r="L2"/>
      <c r="M2"/>
      <c r="N2"/>
      <c r="O2"/>
      <c r="P2"/>
      <c r="Q2"/>
      <c r="R2"/>
      <c r="S2"/>
      <c r="T2"/>
      <c r="U2"/>
      <c r="V2"/>
      <c r="W2"/>
      <c r="X2"/>
    </row>
    <row r="3" spans="2:24" s="35" customFormat="1" ht="21" customHeight="1" x14ac:dyDescent="0.35">
      <c r="B3" s="107"/>
      <c r="C3" s="108"/>
      <c r="D3" s="99"/>
      <c r="E3" s="100"/>
      <c r="F3" s="100"/>
      <c r="G3" s="100"/>
      <c r="H3" s="100"/>
      <c r="I3" s="100"/>
      <c r="J3" s="101"/>
      <c r="K3" s="36" t="s">
        <v>25</v>
      </c>
      <c r="L3"/>
      <c r="M3"/>
      <c r="N3"/>
      <c r="O3"/>
      <c r="P3"/>
      <c r="Q3"/>
      <c r="R3"/>
      <c r="S3"/>
      <c r="T3"/>
      <c r="U3"/>
      <c r="V3"/>
      <c r="W3"/>
      <c r="X3"/>
    </row>
    <row r="4" spans="2:24" s="35" customFormat="1" ht="21" customHeight="1" x14ac:dyDescent="0.35">
      <c r="B4" s="107"/>
      <c r="C4" s="108"/>
      <c r="D4" s="99"/>
      <c r="E4" s="100"/>
      <c r="F4" s="100"/>
      <c r="G4" s="100"/>
      <c r="H4" s="100"/>
      <c r="I4" s="100"/>
      <c r="J4" s="101"/>
      <c r="K4" s="33" t="s">
        <v>10</v>
      </c>
      <c r="L4"/>
      <c r="M4"/>
      <c r="N4"/>
      <c r="O4"/>
      <c r="P4"/>
      <c r="Q4"/>
      <c r="R4"/>
      <c r="S4"/>
      <c r="T4"/>
      <c r="U4"/>
      <c r="V4"/>
      <c r="W4"/>
      <c r="X4"/>
    </row>
    <row r="5" spans="2:24" s="35" customFormat="1" ht="21" customHeight="1" x14ac:dyDescent="0.35">
      <c r="B5" s="109"/>
      <c r="C5" s="110"/>
      <c r="D5" s="102"/>
      <c r="E5" s="103"/>
      <c r="F5" s="103"/>
      <c r="G5" s="103"/>
      <c r="H5" s="103"/>
      <c r="I5" s="103"/>
      <c r="J5" s="104"/>
      <c r="K5" s="33" t="s">
        <v>54</v>
      </c>
      <c r="L5"/>
      <c r="M5"/>
      <c r="N5"/>
      <c r="O5"/>
      <c r="P5"/>
      <c r="Q5"/>
      <c r="R5"/>
      <c r="S5"/>
      <c r="T5"/>
      <c r="U5"/>
      <c r="V5"/>
      <c r="W5"/>
      <c r="X5"/>
    </row>
    <row r="7" spans="2:24" ht="44" thickBot="1" x14ac:dyDescent="0.4">
      <c r="B7" s="19" t="s">
        <v>42</v>
      </c>
      <c r="C7" s="20" t="s">
        <v>43</v>
      </c>
      <c r="D7" s="21" t="s">
        <v>44</v>
      </c>
      <c r="E7" s="22" t="s">
        <v>45</v>
      </c>
      <c r="F7" s="22" t="s">
        <v>46</v>
      </c>
      <c r="G7" s="22" t="s">
        <v>47</v>
      </c>
      <c r="H7" s="22" t="s">
        <v>48</v>
      </c>
      <c r="I7" s="22" t="s">
        <v>49</v>
      </c>
      <c r="J7" s="28" t="s">
        <v>50</v>
      </c>
      <c r="K7" s="23" t="s">
        <v>51</v>
      </c>
      <c r="L7" s="30" t="s">
        <v>32</v>
      </c>
      <c r="M7" s="24" t="s">
        <v>60</v>
      </c>
      <c r="N7" s="24" t="s">
        <v>52</v>
      </c>
      <c r="O7" s="24" t="s">
        <v>53</v>
      </c>
      <c r="P7" s="24" t="s">
        <v>65</v>
      </c>
    </row>
    <row r="8" spans="2:24" ht="33" customHeight="1" thickTop="1" thickBot="1" x14ac:dyDescent="0.4">
      <c r="B8" s="54" t="str">
        <f>'Nivel de probabilidad de fallo'!C8</f>
        <v>76001 3333 011 2015 00437 00</v>
      </c>
      <c r="C8" s="112">
        <f>'Caso 1 Prev. Contable'!F10</f>
        <v>250000000</v>
      </c>
      <c r="D8" s="113"/>
      <c r="E8" s="52" t="str">
        <f>'Nivel de probabilidad de fallo'!F8</f>
        <v>Bajo</v>
      </c>
      <c r="F8" s="52" t="str">
        <f>'Nivel de probabilidad de fallo'!F9</f>
        <v>Bajo</v>
      </c>
      <c r="G8" s="52" t="str">
        <f>'Nivel de probabilidad de fallo'!F10</f>
        <v>Medio Bajo</v>
      </c>
      <c r="H8" s="52" t="str">
        <f>'Nivel de probabilidad de fallo'!F11</f>
        <v>Medio Bajo</v>
      </c>
      <c r="I8" s="114">
        <f>'Caso 1 Prev. Contable'!B13</f>
        <v>42387</v>
      </c>
      <c r="J8" s="111">
        <f>'Caso 1 Prev. Contable'!J13</f>
        <v>7.0138888888888893</v>
      </c>
      <c r="K8" s="10" t="str">
        <f>'Nivel de probabilidad de fallo'!I8</f>
        <v>Probabilidad de perdida BAJA</v>
      </c>
      <c r="L8" s="115">
        <v>1</v>
      </c>
      <c r="M8" s="112">
        <f>'Caso 1 Prev. Contable'!F10</f>
        <v>250000000</v>
      </c>
      <c r="N8" s="113"/>
      <c r="O8" s="25"/>
      <c r="P8" s="32"/>
    </row>
    <row r="9" spans="2:24" ht="33" customHeight="1" thickTop="1" thickBot="1" x14ac:dyDescent="0.4">
      <c r="B9" s="54" t="str">
        <f>'Nivel de probabilidad de fallo'!C13</f>
        <v>76001 3333 013 2018 00213 00</v>
      </c>
      <c r="C9" s="112">
        <f>'Caso 2 Prev. Contable'!F10</f>
        <v>39062100</v>
      </c>
      <c r="D9" s="113"/>
      <c r="E9" s="52" t="str">
        <f>'Nivel de probabilidad de fallo'!F13</f>
        <v>Bajo</v>
      </c>
      <c r="F9" s="52" t="str">
        <f>'Nivel de probabilidad de fallo'!F14</f>
        <v>Bajo</v>
      </c>
      <c r="G9" s="52" t="str">
        <f>'Nivel de probabilidad de fallo'!F15</f>
        <v>Bajo</v>
      </c>
      <c r="H9" s="52" t="str">
        <f>'Nivel de probabilidad de fallo'!F16</f>
        <v>Bajo</v>
      </c>
      <c r="I9" s="114">
        <f>'Caso 2 Prev. Contable'!B13</f>
        <v>43272</v>
      </c>
      <c r="J9" s="111">
        <f>'Caso 2 Prev. Contable'!J13</f>
        <v>5.0111111111111111</v>
      </c>
      <c r="K9" s="10" t="str">
        <f>'Nivel de probabilidad de fallo'!I13</f>
        <v>Probabilidad de Perdida REMOTA</v>
      </c>
      <c r="L9" s="115">
        <v>2</v>
      </c>
      <c r="M9" s="112">
        <f>'Caso 2 Prev. Contable'!F10</f>
        <v>39062100</v>
      </c>
      <c r="N9" s="113"/>
      <c r="O9" s="25"/>
      <c r="P9" s="32"/>
    </row>
    <row r="10" spans="2:24" ht="33" customHeight="1" thickTop="1" thickBot="1" x14ac:dyDescent="0.4">
      <c r="B10" s="54" t="str">
        <f>'Nivel de probabilidad de fallo'!C18</f>
        <v>76001333301820190031300</v>
      </c>
      <c r="C10" s="112">
        <f>'Caso 3 Prev. Contable'!F10</f>
        <v>403933809</v>
      </c>
      <c r="D10" s="113"/>
      <c r="E10" s="52" t="str">
        <f>'Nivel de probabilidad de fallo'!F18</f>
        <v>Alto</v>
      </c>
      <c r="F10" s="52" t="str">
        <f>'Nivel de probabilidad de fallo'!F19</f>
        <v>Alto</v>
      </c>
      <c r="G10" s="52" t="str">
        <f>'Nivel de probabilidad de fallo'!F20</f>
        <v>Alto</v>
      </c>
      <c r="H10" s="52" t="str">
        <f>'Nivel de probabilidad de fallo'!F21</f>
        <v>Alto</v>
      </c>
      <c r="I10" s="114">
        <f>'Caso 3 Prev. Contable'!B13</f>
        <v>43817</v>
      </c>
      <c r="J10" s="111">
        <f>'Caso 3 Prev. Contable'!J13:L13</f>
        <v>5.0250000000000004</v>
      </c>
      <c r="K10" s="10" t="str">
        <f>'Nivel de probabilidad de fallo'!I18</f>
        <v>Probabilidad de Ganar ALTA</v>
      </c>
      <c r="L10" s="115">
        <v>3</v>
      </c>
      <c r="M10" s="112">
        <f>'Caso 3 Prev. Contable'!F10</f>
        <v>403933809</v>
      </c>
      <c r="N10" s="113"/>
      <c r="O10" s="25"/>
      <c r="P10" s="32"/>
    </row>
    <row r="11" spans="2:24" ht="33" customHeight="1" thickTop="1" thickBot="1" x14ac:dyDescent="0.4">
      <c r="B11" s="26"/>
      <c r="C11" s="32"/>
      <c r="D11" s="25"/>
      <c r="E11" s="18" t="str">
        <f>'Nivel de probabilidad de fallo'!F23</f>
        <v/>
      </c>
      <c r="F11" s="18" t="str">
        <f>'Nivel de probabilidad de fallo'!F24</f>
        <v/>
      </c>
      <c r="G11" s="18" t="str">
        <f>'Nivel de probabilidad de fallo'!F23</f>
        <v/>
      </c>
      <c r="H11" s="18" t="str">
        <f>'Nivel de probabilidad de fallo'!F23</f>
        <v/>
      </c>
      <c r="I11" s="27"/>
      <c r="J11" s="29"/>
      <c r="K11" s="10">
        <f>'Nivel de probabilidad de fallo'!I23</f>
        <v>0</v>
      </c>
      <c r="L11" s="31"/>
      <c r="M11" s="32"/>
      <c r="N11" s="25"/>
      <c r="O11" s="25"/>
      <c r="P11" s="32"/>
    </row>
    <row r="12" spans="2:24" ht="33" customHeight="1" thickTop="1" thickBot="1" x14ac:dyDescent="0.4">
      <c r="B12" s="26"/>
      <c r="C12" s="32"/>
      <c r="D12" s="25"/>
      <c r="E12" s="18" t="str">
        <f>'Nivel de probabilidad de fallo'!F28</f>
        <v/>
      </c>
      <c r="F12" s="18" t="str">
        <f>'Nivel de probabilidad de fallo'!F29</f>
        <v/>
      </c>
      <c r="G12" s="18" t="str">
        <f>'Nivel de probabilidad de fallo'!F30</f>
        <v/>
      </c>
      <c r="H12" s="18" t="str">
        <f>'Nivel de probabilidad de fallo'!F31</f>
        <v/>
      </c>
      <c r="I12" s="27"/>
      <c r="J12" s="29"/>
      <c r="K12" s="10">
        <f>'Nivel de probabilidad de fallo'!I28</f>
        <v>0</v>
      </c>
      <c r="L12" s="31"/>
      <c r="M12" s="32"/>
      <c r="N12" s="25"/>
      <c r="O12" s="25"/>
      <c r="P12" s="32"/>
    </row>
    <row r="13" spans="2:24" ht="15" thickTop="1" x14ac:dyDescent="0.35"/>
  </sheetData>
  <mergeCells count="2">
    <mergeCell ref="D2:J5"/>
    <mergeCell ref="B2:C5"/>
  </mergeCells>
  <conditionalFormatting sqref="K8:K12">
    <cfRule type="containsText" dxfId="19" priority="17" operator="containsText" text="Probabilidad de Perdida REMOTA">
      <formula>NOT(ISERROR(SEARCH("Probabilidad de Perdida REMOTA",K8)))</formula>
    </cfRule>
    <cfRule type="containsText" dxfId="18" priority="18" operator="containsText" text="Probabilidad de perdida BAJA">
      <formula>NOT(ISERROR(SEARCH("Probabilidad de perdida BAJA",K8)))</formula>
    </cfRule>
    <cfRule type="containsText" dxfId="17" priority="19" operator="containsText" text="Probabilidad de Perdida MEDIA">
      <formula>NOT(ISERROR(SEARCH("Probabilidad de Perdida MEDIA",K8)))</formula>
    </cfRule>
    <cfRule type="containsText" dxfId="16" priority="20" operator="containsText" text="Probabilidad de Perdida ALTA">
      <formula>NOT(ISERROR(SEARCH("Probabilidad de Perdida ALTA",K8)))</formula>
    </cfRule>
  </conditionalFormatting>
  <conditionalFormatting sqref="E8:E12">
    <cfRule type="containsText" dxfId="15" priority="13" operator="containsText" text="Medio Bajo">
      <formula>NOT(ISERROR(SEARCH("Medio Bajo",E8)))</formula>
    </cfRule>
    <cfRule type="containsText" dxfId="14" priority="14" operator="containsText" text="Medio Alto">
      <formula>NOT(ISERROR(SEARCH("Medio Alto",E8)))</formula>
    </cfRule>
    <cfRule type="containsText" dxfId="13" priority="15" operator="containsText" text="Bajo">
      <formula>NOT(ISERROR(SEARCH("Bajo",E8)))</formula>
    </cfRule>
    <cfRule type="containsText" dxfId="12" priority="16" operator="containsText" text="Alto">
      <formula>NOT(ISERROR(SEARCH("Alto",E8)))</formula>
    </cfRule>
  </conditionalFormatting>
  <conditionalFormatting sqref="F8:F12">
    <cfRule type="containsText" dxfId="11" priority="9" operator="containsText" text="Medio Bajo">
      <formula>NOT(ISERROR(SEARCH("Medio Bajo",F8)))</formula>
    </cfRule>
    <cfRule type="containsText" dxfId="10" priority="10" operator="containsText" text="Medio Alto">
      <formula>NOT(ISERROR(SEARCH("Medio Alto",F8)))</formula>
    </cfRule>
    <cfRule type="containsText" dxfId="9" priority="11" operator="containsText" text="Bajo">
      <formula>NOT(ISERROR(SEARCH("Bajo",F8)))</formula>
    </cfRule>
    <cfRule type="containsText" dxfId="8" priority="12" operator="containsText" text="Alto">
      <formula>NOT(ISERROR(SEARCH("Alto",F8)))</formula>
    </cfRule>
  </conditionalFormatting>
  <conditionalFormatting sqref="G8:G12">
    <cfRule type="containsText" dxfId="7" priority="5" operator="containsText" text="Medio Bajo">
      <formula>NOT(ISERROR(SEARCH("Medio Bajo",G8)))</formula>
    </cfRule>
    <cfRule type="containsText" dxfId="6" priority="6" operator="containsText" text="Medio Alto">
      <formula>NOT(ISERROR(SEARCH("Medio Alto",G8)))</formula>
    </cfRule>
    <cfRule type="containsText" dxfId="5" priority="7" operator="containsText" text="Bajo">
      <formula>NOT(ISERROR(SEARCH("Bajo",G8)))</formula>
    </cfRule>
    <cfRule type="containsText" dxfId="4" priority="8" operator="containsText" text="Alto">
      <formula>NOT(ISERROR(SEARCH("Alto",G8)))</formula>
    </cfRule>
  </conditionalFormatting>
  <conditionalFormatting sqref="H8:H12">
    <cfRule type="containsText" dxfId="3" priority="1" operator="containsText" text="Medio Bajo">
      <formula>NOT(ISERROR(SEARCH("Medio Bajo",H8)))</formula>
    </cfRule>
    <cfRule type="containsText" dxfId="2" priority="2" operator="containsText" text="Medio Alto">
      <formula>NOT(ISERROR(SEARCH("Medio Alto",H8)))</formula>
    </cfRule>
    <cfRule type="containsText" dxfId="1" priority="3" operator="containsText" text="Bajo">
      <formula>NOT(ISERROR(SEARCH("Bajo",H8)))</formula>
    </cfRule>
    <cfRule type="containsText" dxfId="0" priority="4" operator="containsText" text="Alto">
      <formula>NOT(ISERROR(SEARCH("Alto",H8)))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Control de cambios</vt:lpstr>
      <vt:lpstr>Nivel de probabilidad de fallo</vt:lpstr>
      <vt:lpstr>Caso 1 Prev. Contable</vt:lpstr>
      <vt:lpstr>Caso 2 Prev. Contable</vt:lpstr>
      <vt:lpstr>Caso 3 Prev. Contable</vt:lpstr>
      <vt:lpstr>Masiva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Ramos</dc:creator>
  <cp:lastModifiedBy>usuario</cp:lastModifiedBy>
  <dcterms:created xsi:type="dcterms:W3CDTF">2020-11-25T16:07:18Z</dcterms:created>
  <dcterms:modified xsi:type="dcterms:W3CDTF">2021-04-30T22:25:35Z</dcterms:modified>
</cp:coreProperties>
</file>